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440" windowHeight="11640" tabRatio="487" activeTab="1"/>
  </bookViews>
  <sheets>
    <sheet name="RBIT-ESA-PIR_ADO" sheetId="1" r:id="rId1"/>
    <sheet name="RBIT-ESA-EAE_ADO" sheetId="5" r:id="rId2"/>
  </sheets>
  <definedNames>
    <definedName name="_xlnm.Print_Area" localSheetId="1">'RBIT-ESA-EAE_ADO'!$B$2:$L$58</definedName>
    <definedName name="_xlnm.Print_Area" localSheetId="0">'RBIT-ESA-PIR_ADO'!$A$2:$AC$57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1" i="5"/>
  <c r="L50"/>
  <c r="L45"/>
  <c r="L44"/>
  <c r="L39"/>
  <c r="L20"/>
  <c r="L17"/>
  <c r="L52"/>
  <c r="L49"/>
  <c r="L48"/>
  <c r="L47"/>
  <c r="L46"/>
  <c r="L43"/>
  <c r="L42"/>
  <c r="L41"/>
  <c r="L40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19"/>
  <c r="L18"/>
  <c r="L16"/>
  <c r="L15"/>
  <c r="L14"/>
  <c r="L13"/>
  <c r="L12"/>
  <c r="L11"/>
  <c r="L10"/>
  <c r="L9"/>
  <c r="L8"/>
  <c r="O42" i="1" l="1"/>
  <c r="D43" i="5"/>
  <c r="G48" i="1"/>
  <c r="C55" i="5"/>
  <c r="O26" i="1"/>
  <c r="B54"/>
  <c r="W8"/>
  <c r="W9"/>
  <c r="W10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7"/>
  <c r="V52"/>
  <c r="W52" s="1"/>
  <c r="U52"/>
  <c r="G7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G29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9"/>
  <c r="G50"/>
  <c r="G51"/>
  <c r="J53" i="5"/>
  <c r="J57" s="1"/>
  <c r="B5"/>
  <c r="B55" s="1"/>
  <c r="F52" i="1"/>
  <c r="E52"/>
  <c r="N52"/>
  <c r="M52"/>
  <c r="O51"/>
  <c r="O50"/>
  <c r="O49"/>
  <c r="O46"/>
  <c r="O45"/>
  <c r="O44"/>
  <c r="O43"/>
  <c r="O41"/>
  <c r="O40"/>
  <c r="O38"/>
  <c r="O37"/>
  <c r="O36"/>
  <c r="O35"/>
  <c r="O34"/>
  <c r="O32"/>
  <c r="O31"/>
  <c r="O30"/>
  <c r="O29"/>
  <c r="O28"/>
  <c r="O27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G8"/>
  <c r="S51"/>
  <c r="F52" i="5" s="1"/>
  <c r="S50" i="1"/>
  <c r="F51" i="5" s="1"/>
  <c r="S49" i="1"/>
  <c r="F50" i="5" s="1"/>
  <c r="S48" i="1"/>
  <c r="F49" i="5" s="1"/>
  <c r="S47" i="1"/>
  <c r="F48" i="5" s="1"/>
  <c r="S46" i="1"/>
  <c r="F47" i="5" s="1"/>
  <c r="S45" i="1"/>
  <c r="F46" i="5" s="1"/>
  <c r="S44" i="1"/>
  <c r="F45" i="5" s="1"/>
  <c r="S43" i="1"/>
  <c r="F44" i="5" s="1"/>
  <c r="S42" i="1"/>
  <c r="F43" i="5" s="1"/>
  <c r="S41" i="1"/>
  <c r="F42" i="5" s="1"/>
  <c r="S40" i="1"/>
  <c r="F41" i="5" s="1"/>
  <c r="S39" i="1"/>
  <c r="F40" i="5" s="1"/>
  <c r="S38" i="1"/>
  <c r="F39" i="5" s="1"/>
  <c r="S37" i="1"/>
  <c r="F38" i="5" s="1"/>
  <c r="S36" i="1"/>
  <c r="F37" i="5" s="1"/>
  <c r="S35" i="1"/>
  <c r="F36" i="5" s="1"/>
  <c r="S34" i="1"/>
  <c r="F35" i="5" s="1"/>
  <c r="S33" i="1"/>
  <c r="F34" i="5" s="1"/>
  <c r="S32" i="1"/>
  <c r="F33" i="5" s="1"/>
  <c r="S31" i="1"/>
  <c r="F32" i="5" s="1"/>
  <c r="S30" i="1"/>
  <c r="F31" i="5" s="1"/>
  <c r="S29" i="1"/>
  <c r="F30" i="5" s="1"/>
  <c r="S28" i="1"/>
  <c r="F29" i="5" s="1"/>
  <c r="S27" i="1"/>
  <c r="F28" i="5" s="1"/>
  <c r="S26" i="1"/>
  <c r="F27" i="5" s="1"/>
  <c r="S25" i="1"/>
  <c r="F26" i="5" s="1"/>
  <c r="S24" i="1"/>
  <c r="F25" i="5" s="1"/>
  <c r="S23" i="1"/>
  <c r="F24" i="5" s="1"/>
  <c r="S22" i="1"/>
  <c r="F23" i="5" s="1"/>
  <c r="S21" i="1"/>
  <c r="F22" i="5" s="1"/>
  <c r="S20" i="1"/>
  <c r="F21" i="5" s="1"/>
  <c r="S19" i="1"/>
  <c r="F20" i="5" s="1"/>
  <c r="S18" i="1"/>
  <c r="F19" i="5" s="1"/>
  <c r="S17" i="1"/>
  <c r="F18" i="5" s="1"/>
  <c r="S16" i="1"/>
  <c r="F17" i="5" s="1"/>
  <c r="S15" i="1"/>
  <c r="F16" i="5" s="1"/>
  <c r="S14" i="1"/>
  <c r="F15" i="5" s="1"/>
  <c r="S13" i="1"/>
  <c r="F14" i="5" s="1"/>
  <c r="S12" i="1"/>
  <c r="F13" i="5" s="1"/>
  <c r="S11" i="1"/>
  <c r="F12" i="5" s="1"/>
  <c r="S10" i="1"/>
  <c r="F11" i="5" s="1"/>
  <c r="S9" i="1"/>
  <c r="F10" i="5" s="1"/>
  <c r="S8" i="1"/>
  <c r="F9" i="5" s="1"/>
  <c r="S7" i="1"/>
  <c r="F8" i="5" s="1"/>
  <c r="D21"/>
  <c r="K53"/>
  <c r="K57" s="1"/>
  <c r="H57"/>
  <c r="F57"/>
  <c r="J5"/>
  <c r="I55" s="1"/>
  <c r="D52"/>
  <c r="D51"/>
  <c r="D50"/>
  <c r="D49"/>
  <c r="D48"/>
  <c r="C48"/>
  <c r="D47"/>
  <c r="D46"/>
  <c r="D45"/>
  <c r="D44"/>
  <c r="C43"/>
  <c r="D42"/>
  <c r="D41"/>
  <c r="D40"/>
  <c r="D39"/>
  <c r="D38"/>
  <c r="C38"/>
  <c r="D37"/>
  <c r="D36"/>
  <c r="D35"/>
  <c r="D34"/>
  <c r="D33"/>
  <c r="D32"/>
  <c r="D31"/>
  <c r="D30"/>
  <c r="D29"/>
  <c r="D28"/>
  <c r="D27"/>
  <c r="D26"/>
  <c r="D25"/>
  <c r="D24"/>
  <c r="D23"/>
  <c r="C23"/>
  <c r="D22"/>
  <c r="D20"/>
  <c r="D19"/>
  <c r="D18"/>
  <c r="C18"/>
  <c r="D17"/>
  <c r="D16"/>
  <c r="D15"/>
  <c r="D14"/>
  <c r="D13"/>
  <c r="C13"/>
  <c r="D12"/>
  <c r="D11"/>
  <c r="D10"/>
  <c r="D9"/>
  <c r="D8"/>
  <c r="C8"/>
  <c r="B8"/>
  <c r="D7"/>
  <c r="I52" i="1"/>
  <c r="U56"/>
  <c r="T56"/>
  <c r="Q52"/>
  <c r="R52"/>
  <c r="J52"/>
  <c r="Z51"/>
  <c r="Y51"/>
  <c r="Z50"/>
  <c r="Y50"/>
  <c r="Z49"/>
  <c r="Y49"/>
  <c r="Z48"/>
  <c r="Y48"/>
  <c r="Z47"/>
  <c r="Y47"/>
  <c r="Z46"/>
  <c r="Y46"/>
  <c r="Z45"/>
  <c r="Y45"/>
  <c r="Z44"/>
  <c r="Y44"/>
  <c r="Z43"/>
  <c r="Y43"/>
  <c r="Z42"/>
  <c r="Y42"/>
  <c r="Z41"/>
  <c r="Y41"/>
  <c r="Z40"/>
  <c r="Y40"/>
  <c r="Z39"/>
  <c r="Y39"/>
  <c r="Z38"/>
  <c r="Y38"/>
  <c r="Z37"/>
  <c r="Y37"/>
  <c r="Z36"/>
  <c r="Y36"/>
  <c r="Z35"/>
  <c r="Y35"/>
  <c r="Z34"/>
  <c r="Y34"/>
  <c r="Z33"/>
  <c r="Y33"/>
  <c r="Z32"/>
  <c r="Y32"/>
  <c r="Z31"/>
  <c r="Y31"/>
  <c r="Z30"/>
  <c r="Y30"/>
  <c r="Z29"/>
  <c r="Y29"/>
  <c r="Z28"/>
  <c r="Y28"/>
  <c r="Z27"/>
  <c r="Y27"/>
  <c r="Z26"/>
  <c r="Y26"/>
  <c r="Z25"/>
  <c r="Y25"/>
  <c r="Z24"/>
  <c r="Y24"/>
  <c r="Z23"/>
  <c r="Y23"/>
  <c r="Z22"/>
  <c r="Y22"/>
  <c r="Z21"/>
  <c r="Y21"/>
  <c r="Z20"/>
  <c r="Y20"/>
  <c r="Z19"/>
  <c r="Y19"/>
  <c r="Z18"/>
  <c r="Y18"/>
  <c r="Z17"/>
  <c r="Y17"/>
  <c r="Z16"/>
  <c r="Y16"/>
  <c r="Z15"/>
  <c r="Y15"/>
  <c r="Z14"/>
  <c r="Y14"/>
  <c r="Z13"/>
  <c r="Y13"/>
  <c r="Z12"/>
  <c r="Y12"/>
  <c r="Z11"/>
  <c r="Y11"/>
  <c r="Z10"/>
  <c r="Y10"/>
  <c r="Z9"/>
  <c r="Y9"/>
  <c r="Z8"/>
  <c r="Y8"/>
  <c r="Z7"/>
  <c r="Y7"/>
  <c r="A5"/>
  <c r="K52"/>
  <c r="G57" i="5"/>
  <c r="L53"/>
  <c r="L57" s="1"/>
  <c r="AB50" i="1"/>
  <c r="I57" i="5" l="1"/>
  <c r="Y52" i="1"/>
  <c r="AB40"/>
  <c r="AA8"/>
  <c r="AB9"/>
  <c r="AB11"/>
  <c r="AB12"/>
  <c r="AA13"/>
  <c r="AA14"/>
  <c r="AB16"/>
  <c r="AB17"/>
  <c r="AB19"/>
  <c r="AB20"/>
  <c r="AB21"/>
  <c r="AA22"/>
  <c r="AA23"/>
  <c r="AB27"/>
  <c r="AB31"/>
  <c r="AA32"/>
  <c r="AB33"/>
  <c r="AA34"/>
  <c r="AB35"/>
  <c r="AB36"/>
  <c r="AA37"/>
  <c r="AA39"/>
  <c r="AA40"/>
  <c r="AA41"/>
  <c r="AA43"/>
  <c r="AA44"/>
  <c r="AB45"/>
  <c r="AA48"/>
  <c r="AA49"/>
  <c r="AB51"/>
  <c r="AA7"/>
  <c r="S52"/>
  <c r="AB46"/>
  <c r="AB47"/>
  <c r="AA38"/>
  <c r="AB25"/>
  <c r="AA29"/>
  <c r="AB24"/>
  <c r="AA28"/>
  <c r="AA10"/>
  <c r="AB42"/>
  <c r="G11" i="5"/>
  <c r="G9"/>
  <c r="F53"/>
  <c r="G49"/>
  <c r="G47"/>
  <c r="G45"/>
  <c r="G43"/>
  <c r="G41"/>
  <c r="G39"/>
  <c r="G37"/>
  <c r="G35"/>
  <c r="G33"/>
  <c r="G31"/>
  <c r="G27"/>
  <c r="G25"/>
  <c r="G23"/>
  <c r="G21"/>
  <c r="G17"/>
  <c r="AA51" i="1"/>
  <c r="AA46"/>
  <c r="O52"/>
  <c r="M56" s="1"/>
  <c r="AA11"/>
  <c r="AA45"/>
  <c r="G51" i="5"/>
  <c r="G29"/>
  <c r="H29" s="1"/>
  <c r="G19"/>
  <c r="G15"/>
  <c r="G13"/>
  <c r="AA47" i="1"/>
  <c r="AB41"/>
  <c r="AA35"/>
  <c r="AB32"/>
  <c r="AA27"/>
  <c r="AB22"/>
  <c r="AA50"/>
  <c r="AB18"/>
  <c r="G52" i="5"/>
  <c r="H52" s="1"/>
  <c r="G50"/>
  <c r="H50" s="1"/>
  <c r="G48"/>
  <c r="H48" s="1"/>
  <c r="G46"/>
  <c r="H46" s="1"/>
  <c r="G44"/>
  <c r="H44" s="1"/>
  <c r="G42"/>
  <c r="H42" s="1"/>
  <c r="G40"/>
  <c r="H40" s="1"/>
  <c r="G38"/>
  <c r="H38" s="1"/>
  <c r="G36"/>
  <c r="H36" s="1"/>
  <c r="G34"/>
  <c r="H34" s="1"/>
  <c r="G32"/>
  <c r="H32" s="1"/>
  <c r="G30"/>
  <c r="H30" s="1"/>
  <c r="G28"/>
  <c r="H28" s="1"/>
  <c r="G26"/>
  <c r="H26" s="1"/>
  <c r="G24"/>
  <c r="H24" s="1"/>
  <c r="G22"/>
  <c r="H22" s="1"/>
  <c r="G20"/>
  <c r="H20" s="1"/>
  <c r="G18"/>
  <c r="H18" s="1"/>
  <c r="G16"/>
  <c r="H16" s="1"/>
  <c r="G14"/>
  <c r="H14" s="1"/>
  <c r="G12"/>
  <c r="H12" s="1"/>
  <c r="G10"/>
  <c r="H10" s="1"/>
  <c r="H51"/>
  <c r="H49"/>
  <c r="H47"/>
  <c r="H45"/>
  <c r="H43"/>
  <c r="H41"/>
  <c r="H39"/>
  <c r="H37"/>
  <c r="H35"/>
  <c r="H33"/>
  <c r="H31"/>
  <c r="H27"/>
  <c r="H25"/>
  <c r="H23"/>
  <c r="H21"/>
  <c r="H19"/>
  <c r="H17"/>
  <c r="H15"/>
  <c r="H13"/>
  <c r="H11"/>
  <c r="H9"/>
  <c r="AA33" i="1"/>
  <c r="G8" i="5"/>
  <c r="G52" i="1"/>
  <c r="AB30"/>
  <c r="AA36"/>
  <c r="AA30"/>
  <c r="AB37"/>
  <c r="AA21"/>
  <c r="AA15"/>
  <c r="AA24"/>
  <c r="AB7"/>
  <c r="AB8"/>
  <c r="AA31"/>
  <c r="AA18"/>
  <c r="AA25"/>
  <c r="AB10"/>
  <c r="AA17"/>
  <c r="AA12"/>
  <c r="AA20"/>
  <c r="AA9"/>
  <c r="AB34"/>
  <c r="AA16"/>
  <c r="AB26"/>
  <c r="AB44"/>
  <c r="AA42"/>
  <c r="AB39"/>
  <c r="AA26"/>
  <c r="AA19"/>
  <c r="Z52"/>
  <c r="AB52" s="1"/>
  <c r="D55" i="5"/>
  <c r="G53" l="1"/>
  <c r="H53" s="1"/>
  <c r="AA52" i="1"/>
  <c r="H8" i="5"/>
</calcChain>
</file>

<file path=xl/sharedStrings.xml><?xml version="1.0" encoding="utf-8"?>
<sst xmlns="http://schemas.openxmlformats.org/spreadsheetml/2006/main" count="423" uniqueCount="109">
  <si>
    <t>Daily Completion Process</t>
  </si>
  <si>
    <t>Task been assigned</t>
  </si>
  <si>
    <t>Task completed</t>
  </si>
  <si>
    <t>Pending</t>
  </si>
  <si>
    <t>Monday</t>
  </si>
  <si>
    <t>Tuesday</t>
  </si>
  <si>
    <t>Wednesday</t>
  </si>
  <si>
    <t>Thursday</t>
  </si>
  <si>
    <t>Friday</t>
  </si>
  <si>
    <t>Weekly Total</t>
  </si>
  <si>
    <t>Performance</t>
  </si>
  <si>
    <t>Total</t>
  </si>
  <si>
    <t>Efficiency</t>
  </si>
  <si>
    <t>Weekly Completion Process</t>
  </si>
  <si>
    <t>Tasks</t>
  </si>
  <si>
    <t>Goal</t>
  </si>
  <si>
    <t>Effectiveness</t>
  </si>
  <si>
    <t>Accuracy</t>
  </si>
  <si>
    <t>Effective Outcome</t>
  </si>
  <si>
    <t>RBIT Staff ESA Daily Integrated Report</t>
  </si>
  <si>
    <t>Overall Self Evaluation Results</t>
  </si>
  <si>
    <t>Feedback</t>
  </si>
  <si>
    <t>Geenral Feedback / Comments:</t>
  </si>
  <si>
    <t>Supervisor Name / Date / Signature</t>
  </si>
  <si>
    <t>Staff Name / Date / Signature</t>
  </si>
  <si>
    <t>Objective</t>
  </si>
  <si>
    <t>Process</t>
  </si>
  <si>
    <t>RBIT Staff ESA Dialy Self Assessment Integrated Report</t>
  </si>
  <si>
    <t xml:space="preserve">Effeiciency </t>
  </si>
  <si>
    <t>For Efficiency-Accuracy-Effectively</t>
  </si>
  <si>
    <t xml:space="preserve">Managerial Approved Dialy EAE Outcome </t>
  </si>
  <si>
    <t>Competency                                                                                                                                / Continue Improvement needs / Not Competency</t>
  </si>
  <si>
    <t>Progress Monitoring</t>
  </si>
  <si>
    <t>C</t>
  </si>
  <si>
    <t>CI</t>
  </si>
  <si>
    <t>NC</t>
  </si>
  <si>
    <t xml:space="preserve">RBIT-Administration Manager . Self-Evaluation EAE Report </t>
  </si>
  <si>
    <t>Total EAE</t>
  </si>
  <si>
    <t xml:space="preserve">Staff ID:                                                              </t>
  </si>
  <si>
    <t>c</t>
  </si>
  <si>
    <t>Compliance                                                                                          SOP                                                                          Portfolio Management</t>
  </si>
  <si>
    <t xml:space="preserve">Efficiency </t>
  </si>
  <si>
    <t>Compliance                                                                                                    SOP                                                                   Portfolio Management</t>
  </si>
  <si>
    <t>Profress Monitoring</t>
  </si>
  <si>
    <t>Supervisor EAE Feedback</t>
  </si>
  <si>
    <t xml:space="preserve">Staff EAE Self-assessment </t>
  </si>
  <si>
    <t>Task</t>
  </si>
  <si>
    <t>Self Evaluation PIR Daily Report</t>
  </si>
  <si>
    <t>TOTAL PIR</t>
  </si>
  <si>
    <t>Competency   / Continue Improvement needs /  Not Competency</t>
  </si>
  <si>
    <t>Overall (Week)</t>
  </si>
  <si>
    <t>Report date:</t>
  </si>
  <si>
    <t>nc</t>
  </si>
  <si>
    <t>ci</t>
  </si>
  <si>
    <t xml:space="preserve">RBIT-Administration Officer . Self-Evaluation PIR Report </t>
  </si>
  <si>
    <t>Administration Management</t>
  </si>
  <si>
    <t>Assistant Administration Management</t>
  </si>
  <si>
    <t>Assistant Marketing Management</t>
  </si>
  <si>
    <t>RBIT Staff ESA Daily Self Assessment Integrated Report</t>
  </si>
  <si>
    <t>AVETMISS Management /MKT_BOS-KPI Management</t>
  </si>
  <si>
    <t>Sysmatic SMS- PRISMS Mgt: Student infor update/Agents KPI Monitoring Records</t>
  </si>
  <si>
    <t>CRICOS/RPL/ONL/SpK/PQS Promotion/Enrolment/Process/Monitoring Record</t>
  </si>
  <si>
    <t>Surveys Analysis: Student Expectation &amp; Satisfaction Survey/Agent Survey</t>
  </si>
  <si>
    <t>HD: Inter'-Doc Promotion/Recruitment/STC support/Cooperate project develops</t>
  </si>
  <si>
    <t xml:space="preserve">CRICOS/RPL/ONL/SpK/PQS Recruitment/Admission / TPS Integrated Daily Report </t>
  </si>
  <si>
    <t>Help Desk Menu application, Marketing, Student &amp; Agent Portfolio Management</t>
  </si>
  <si>
    <t>Orientation Kit: Welcome letter, Organise orientation paperwork , Reminder letter/ Survey: Provide survey TAE, Expectation, Agent &amp; Employment KPI Review</t>
  </si>
  <si>
    <t>Australian CRICOS Compliance Review - SAIA Integrated Daily Report</t>
  </si>
  <si>
    <t>Portfolio Management SOP: Staff and Trainer Portflio</t>
  </si>
  <si>
    <t>ASQA Standards for RTOs 2015/NVR/ESOS/National Code WHS Compliance</t>
  </si>
  <si>
    <t>Marketing Recruitment: Brochure/Flyer/Promotion/Application Process</t>
  </si>
  <si>
    <t>Marketing SOP &amp; Recruitment: Brochure/Flyer/Promotion/Application Process</t>
  </si>
  <si>
    <t>AQF/NVR/ESOS/CRICOS/ASQA Compliance/Governance/Communication/Update</t>
  </si>
  <si>
    <t xml:space="preserve">ASQA Standards for RTOs 2015/Monitor ESOS National code Part D (Standard 1 to 6) </t>
  </si>
  <si>
    <r>
      <t>Adm</t>
    </r>
    <r>
      <rPr>
        <b/>
        <sz val="11"/>
        <color rgb="FF000066"/>
        <rFont val="Times New Roman"/>
        <family val="1"/>
      </rPr>
      <t>inistrative SOP Implementation: provides quality training &amp; assessment service across all of its operations/Staff Recruitment/Interview/Meeting/Apprisal</t>
    </r>
  </si>
  <si>
    <t>Staff Manage QA Capability KPI Review / Interaction / Communication Records</t>
  </si>
  <si>
    <t>MKT Mgt (LoO)-(OSHC)-(eCoE) Daily KPI Reporting</t>
  </si>
  <si>
    <t>Sysmatic SMS- PRISMS Mgt: Create Student ID-Photo taken-IT infor update and Records</t>
  </si>
  <si>
    <t>Effective ESOS-TPS Governance: Payment Plan consist with TPS Integrated daily Records</t>
  </si>
  <si>
    <t>Manage Payment Plan/Receive Payment/ Bank Deposit/ PO Box/ Post out/Binding</t>
  </si>
  <si>
    <t>Operational Quality Assured: Orientation Mgt-(USI)-(TTCC)-(ID)-(ITP)-Survey Record</t>
  </si>
  <si>
    <t>Cooperates with Regulator/Ensure legally compliant at all times - SAIA Sectional Daily Report</t>
  </si>
  <si>
    <t>Excute RBIT-Admin SOP: Identify needs, Provide accurate information, Quality T&amp;A Service</t>
  </si>
  <si>
    <t>Accuracy Checking (LoO)-(OSHC)-(eCoE)-(USI)-(TTCC)-(ID)-(ITP)-Daily KPI Reporting</t>
  </si>
  <si>
    <t>Sysmatic SMS-PRISMS-MYOB Administrative Consistency: Student TPS Integrated KPI Reports with 100%Accuracy at all time</t>
  </si>
  <si>
    <t>AVETMISS Learning &amp; Completion Outcome/KPI SWOT Analysis/Portfolios Archive Mgt</t>
  </si>
  <si>
    <t>AVETMISS Recruitment Outcome/KPI SWOT Analysis/Portfolios Archive Mgt</t>
  </si>
  <si>
    <t>Sysmatic Marketing and Agents Performance Integrated KPI Monitoring Reports</t>
  </si>
  <si>
    <t>NVR(SNR15-25)-Standards for RTOs 2015(Standard 1-8)-ESOS-National code Part C (Standard 7-11)-National Code Part D(Standard7-14)</t>
  </si>
  <si>
    <t>AQF / NVR / QVI-PQS Compliance and Policies</t>
  </si>
  <si>
    <t xml:space="preserve">Weekly Progress Meeting Mgt/KPI Review/Trainers Mgt </t>
  </si>
  <si>
    <t>Welcome letter,Orientation Portfolio: Reminder letter/ Survey: Provide survey TAE, Expectation, Agent and Employment</t>
  </si>
  <si>
    <t>RBIT-SMS JR/Survey monitoring record</t>
  </si>
  <si>
    <t>PQS-KPI-AVETMISS Survey outcome</t>
  </si>
  <si>
    <t>Assistant PMD and PQS Management</t>
  </si>
  <si>
    <t>Assist PMD &amp; PQS Management</t>
  </si>
  <si>
    <t xml:space="preserve">Focus on the AD-MKT Compliance Mgt, Marketing Promotion/Recruitment Mgt </t>
  </si>
  <si>
    <t>Dr. Michelle Lee / Chief Excutive Officer</t>
  </si>
  <si>
    <t>RBIT-PMD and PQS SOP / Policy &amp; Procedures for SRTO/C3G/HLQ/UC</t>
  </si>
  <si>
    <t>PQS and PMD Delivery Schedules, Application Form &amp; Flyers/Marketing Portfolio</t>
  </si>
  <si>
    <t>PQS and PMDMarketing Mgt: C3G/HLQ/UC_QS-MKT/PS-MKT</t>
  </si>
  <si>
    <t>Daily PQS and PMD NVR Compliance Management Record</t>
  </si>
  <si>
    <t>Daily PQS and PMD - SOP Monitoring Record</t>
  </si>
  <si>
    <r>
      <t xml:space="preserve">PQS </t>
    </r>
    <r>
      <rPr>
        <sz val="11"/>
        <color rgb="FF000066"/>
        <rFont val="Times New Roman"/>
        <family val="1"/>
      </rPr>
      <t xml:space="preserve">and PMD </t>
    </r>
    <r>
      <rPr>
        <b/>
        <sz val="11"/>
        <color rgb="FF000066"/>
        <rFont val="Times New Roman"/>
        <family val="1"/>
      </rPr>
      <t>Progress Meeting: Monitoring/Create Marketing kit for agents/organise help desk P&amp;Q Factorsheet</t>
    </r>
  </si>
  <si>
    <t>PQS and PMD Compliance Monitoring Report</t>
  </si>
  <si>
    <t>Incorporate PQS and PMD into RBIT-SOP update progress reports</t>
  </si>
  <si>
    <t>PQS and PMD Delivery Schedules Preparation progress reports</t>
  </si>
  <si>
    <t>Daily PQS and PMD - KPI Performnace outcome</t>
  </si>
  <si>
    <t xml:space="preserve"> Staff Name:  Good Example</t>
  </si>
</sst>
</file>

<file path=xl/styles.xml><?xml version="1.0" encoding="utf-8"?>
<styleSheet xmlns="http://schemas.openxmlformats.org/spreadsheetml/2006/main">
  <fonts count="5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i/>
      <sz val="14"/>
      <name val="Lucida Handwriting"/>
      <family val="4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6"/>
      <name val="Times New Roman"/>
      <family val="1"/>
    </font>
    <font>
      <b/>
      <sz val="14"/>
      <color rgb="FF00009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rgb="FF000099"/>
      <name val="Times New Roman"/>
      <family val="1"/>
    </font>
    <font>
      <b/>
      <sz val="16"/>
      <color rgb="FF000099"/>
      <name val="Times New Roman"/>
      <family val="1"/>
    </font>
    <font>
      <b/>
      <sz val="28"/>
      <color rgb="FF000099"/>
      <name val="Times New Roman"/>
      <family val="1"/>
    </font>
    <font>
      <sz val="11"/>
      <color rgb="FF000099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99"/>
      <name val="Calibri"/>
      <family val="2"/>
      <scheme val="minor"/>
    </font>
    <font>
      <sz val="9"/>
      <color rgb="FF000099"/>
      <name val="Times New Roman"/>
      <family val="1"/>
    </font>
    <font>
      <sz val="24"/>
      <color theme="1"/>
      <name val="Bradley Hand ITC"/>
      <family val="4"/>
    </font>
    <font>
      <sz val="9"/>
      <name val="Calibri"/>
      <family val="3"/>
      <charset val="136"/>
      <scheme val="minor"/>
    </font>
    <font>
      <b/>
      <sz val="11"/>
      <color rgb="FF000066"/>
      <name val="Cambria"/>
      <family val="1"/>
      <scheme val="major"/>
    </font>
    <font>
      <b/>
      <sz val="11"/>
      <color rgb="FF000066"/>
      <name val="Times New Roman"/>
      <family val="1"/>
    </font>
    <font>
      <sz val="11"/>
      <name val="Times New Roman"/>
      <family val="1"/>
    </font>
    <font>
      <sz val="11"/>
      <color rgb="FF000099"/>
      <name val="Times New Roman"/>
      <family val="1"/>
    </font>
    <font>
      <b/>
      <sz val="11"/>
      <color rgb="FF000099"/>
      <name val="Times New Roman"/>
      <family val="1"/>
    </font>
    <font>
      <sz val="9"/>
      <name val="Times New Roman"/>
      <family val="1"/>
    </font>
    <font>
      <sz val="11"/>
      <color rgb="FF00B050"/>
      <name val="Times New Roman"/>
      <family val="1"/>
    </font>
    <font>
      <sz val="12"/>
      <color theme="1"/>
      <name val="Times New Roman"/>
      <family val="1"/>
    </font>
    <font>
      <b/>
      <sz val="9"/>
      <name val="Times New Roman"/>
      <family val="1"/>
    </font>
    <font>
      <sz val="14"/>
      <color rgb="FF00B050"/>
      <name val="Times New Roman"/>
      <family val="1"/>
    </font>
    <font>
      <b/>
      <sz val="14"/>
      <color theme="1"/>
      <name val="Times New Roman"/>
      <family val="1"/>
    </font>
    <font>
      <i/>
      <sz val="14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000066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4E494"/>
        <bgColor indexed="64"/>
      </patternFill>
    </fill>
    <fill>
      <patternFill patternType="solid">
        <fgColor rgb="FFA3DCFF"/>
        <bgColor indexed="64"/>
      </patternFill>
    </fill>
  </fills>
  <borders count="1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6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2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 wrapText="1"/>
    </xf>
    <xf numFmtId="9" fontId="8" fillId="4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2" fillId="7" borderId="9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2" fillId="7" borderId="27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2" fillId="7" borderId="16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22" fillId="9" borderId="16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horizontal="center" vertical="center" wrapText="1"/>
    </xf>
    <xf numFmtId="9" fontId="22" fillId="9" borderId="40" xfId="21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vertical="center" wrapText="1"/>
    </xf>
    <xf numFmtId="0" fontId="21" fillId="9" borderId="14" xfId="0" applyFont="1" applyFill="1" applyBorder="1" applyAlignment="1">
      <alignment horizontal="left" vertical="center" wrapText="1"/>
    </xf>
    <xf numFmtId="0" fontId="5" fillId="0" borderId="0" xfId="0" applyFont="1" applyBorder="1"/>
    <xf numFmtId="0" fontId="5" fillId="0" borderId="41" xfId="0" applyFont="1" applyBorder="1"/>
    <xf numFmtId="0" fontId="18" fillId="0" borderId="0" xfId="0" applyFont="1" applyBorder="1"/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4" fillId="0" borderId="0" xfId="0" applyFont="1" applyBorder="1"/>
    <xf numFmtId="0" fontId="22" fillId="8" borderId="15" xfId="0" applyFont="1" applyFill="1" applyBorder="1" applyAlignment="1">
      <alignment horizontal="center" vertical="center" wrapText="1"/>
    </xf>
    <xf numFmtId="0" fontId="22" fillId="8" borderId="50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27" fillId="5" borderId="1" xfId="57" applyFont="1" applyFill="1" applyBorder="1" applyAlignment="1">
      <alignment horizontal="center" vertical="center" wrapText="1"/>
    </xf>
    <xf numFmtId="0" fontId="17" fillId="9" borderId="39" xfId="56" applyFont="1" applyFill="1" applyBorder="1" applyAlignment="1">
      <alignment horizontal="left" vertical="center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27" fillId="5" borderId="63" xfId="57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8" xfId="0" applyFont="1" applyFill="1" applyBorder="1" applyAlignment="1">
      <alignment horizontal="center" vertical="center" wrapText="1"/>
    </xf>
    <xf numFmtId="0" fontId="29" fillId="5" borderId="19" xfId="0" applyFont="1" applyFill="1" applyBorder="1" applyAlignment="1">
      <alignment horizontal="center" vertical="center" wrapText="1"/>
    </xf>
    <xf numFmtId="9" fontId="20" fillId="3" borderId="24" xfId="21" applyFont="1" applyFill="1" applyBorder="1" applyAlignment="1">
      <alignment horizontal="center" vertical="center" wrapText="1"/>
    </xf>
    <xf numFmtId="9" fontId="20" fillId="4" borderId="24" xfId="21" applyFont="1" applyFill="1" applyBorder="1" applyAlignment="1">
      <alignment horizontal="center" vertical="center" wrapText="1"/>
    </xf>
    <xf numFmtId="9" fontId="20" fillId="0" borderId="24" xfId="21" applyFont="1" applyFill="1" applyBorder="1" applyAlignment="1">
      <alignment horizontal="center" vertical="center" wrapText="1"/>
    </xf>
    <xf numFmtId="9" fontId="20" fillId="0" borderId="23" xfId="21" applyFont="1" applyFill="1" applyBorder="1" applyAlignment="1">
      <alignment horizontal="center" vertical="center" wrapText="1"/>
    </xf>
    <xf numFmtId="9" fontId="20" fillId="3" borderId="38" xfId="21" applyFont="1" applyFill="1" applyBorder="1" applyAlignment="1">
      <alignment horizontal="center" vertical="center" wrapText="1"/>
    </xf>
    <xf numFmtId="9" fontId="19" fillId="0" borderId="46" xfId="21" applyFont="1" applyBorder="1" applyAlignment="1">
      <alignment horizontal="center" vertical="center"/>
    </xf>
    <xf numFmtId="9" fontId="8" fillId="10" borderId="48" xfId="0" applyNumberFormat="1" applyFont="1" applyFill="1" applyBorder="1" applyAlignment="1">
      <alignment horizontal="center" vertical="center" wrapText="1"/>
    </xf>
    <xf numFmtId="9" fontId="8" fillId="10" borderId="77" xfId="0" applyNumberFormat="1" applyFont="1" applyFill="1" applyBorder="1" applyAlignment="1">
      <alignment horizontal="center" vertical="center" wrapText="1"/>
    </xf>
    <xf numFmtId="9" fontId="8" fillId="0" borderId="79" xfId="0" applyNumberFormat="1" applyFont="1" applyBorder="1" applyAlignment="1">
      <alignment horizontal="center" vertical="center" wrapText="1"/>
    </xf>
    <xf numFmtId="9" fontId="8" fillId="4" borderId="79" xfId="0" applyNumberFormat="1" applyFont="1" applyFill="1" applyBorder="1" applyAlignment="1">
      <alignment horizontal="center" vertical="center" wrapText="1"/>
    </xf>
    <xf numFmtId="9" fontId="8" fillId="0" borderId="80" xfId="0" applyNumberFormat="1" applyFont="1" applyBorder="1" applyAlignment="1">
      <alignment horizontal="center" vertical="center" wrapText="1"/>
    </xf>
    <xf numFmtId="0" fontId="19" fillId="5" borderId="81" xfId="0" applyFont="1" applyFill="1" applyBorder="1" applyAlignment="1">
      <alignment horizontal="center" vertical="center"/>
    </xf>
    <xf numFmtId="0" fontId="19" fillId="5" borderId="56" xfId="0" applyFont="1" applyFill="1" applyBorder="1" applyAlignment="1">
      <alignment horizontal="center" vertical="center"/>
    </xf>
    <xf numFmtId="0" fontId="31" fillId="0" borderId="56" xfId="0" applyFont="1" applyBorder="1"/>
    <xf numFmtId="0" fontId="31" fillId="0" borderId="55" xfId="0" applyFont="1" applyBorder="1"/>
    <xf numFmtId="0" fontId="7" fillId="0" borderId="55" xfId="0" applyFont="1" applyBorder="1" applyAlignment="1">
      <alignment horizontal="center" vertical="center"/>
    </xf>
    <xf numFmtId="0" fontId="24" fillId="0" borderId="70" xfId="0" applyFont="1" applyBorder="1"/>
    <xf numFmtId="9" fontId="22" fillId="7" borderId="84" xfId="21" applyFont="1" applyFill="1" applyBorder="1" applyAlignment="1">
      <alignment horizontal="center" vertical="center" wrapText="1"/>
    </xf>
    <xf numFmtId="9" fontId="22" fillId="7" borderId="40" xfId="21" applyFont="1" applyFill="1" applyBorder="1" applyAlignment="1">
      <alignment horizontal="center" vertical="center" wrapText="1"/>
    </xf>
    <xf numFmtId="9" fontId="22" fillId="8" borderId="40" xfId="21" applyFont="1" applyFill="1" applyBorder="1" applyAlignment="1">
      <alignment horizontal="center" vertical="center" wrapText="1"/>
    </xf>
    <xf numFmtId="9" fontId="22" fillId="8" borderId="64" xfId="21" applyFont="1" applyFill="1" applyBorder="1" applyAlignment="1">
      <alignment horizontal="center" vertical="center" wrapText="1"/>
    </xf>
    <xf numFmtId="9" fontId="22" fillId="7" borderId="85" xfId="21" applyFont="1" applyFill="1" applyBorder="1" applyAlignment="1">
      <alignment horizontal="center" vertical="center" wrapText="1"/>
    </xf>
    <xf numFmtId="9" fontId="22" fillId="8" borderId="86" xfId="21" applyFont="1" applyFill="1" applyBorder="1" applyAlignment="1">
      <alignment horizontal="center" vertical="center" wrapText="1"/>
    </xf>
    <xf numFmtId="9" fontId="18" fillId="0" borderId="87" xfId="21" applyFont="1" applyBorder="1" applyAlignment="1">
      <alignment horizontal="center" vertical="center" wrapText="1"/>
    </xf>
    <xf numFmtId="0" fontId="35" fillId="5" borderId="11" xfId="0" applyFont="1" applyFill="1" applyBorder="1" applyAlignment="1">
      <alignment horizontal="center" vertical="center" wrapText="1"/>
    </xf>
    <xf numFmtId="0" fontId="35" fillId="5" borderId="12" xfId="0" applyFont="1" applyFill="1" applyBorder="1" applyAlignment="1">
      <alignment horizontal="center" vertical="center" wrapText="1"/>
    </xf>
    <xf numFmtId="0" fontId="0" fillId="5" borderId="25" xfId="57" applyFont="1" applyFill="1" applyBorder="1" applyAlignment="1">
      <alignment horizontal="center" vertical="center" wrapText="1"/>
    </xf>
    <xf numFmtId="0" fontId="0" fillId="5" borderId="10" xfId="57" applyFont="1" applyFill="1" applyBorder="1" applyAlignment="1">
      <alignment horizontal="center" vertical="center" wrapText="1"/>
    </xf>
    <xf numFmtId="0" fontId="0" fillId="5" borderId="13" xfId="57" applyFont="1" applyFill="1" applyBorder="1" applyAlignment="1">
      <alignment horizontal="center" vertical="center" wrapText="1"/>
    </xf>
    <xf numFmtId="0" fontId="0" fillId="5" borderId="90" xfId="57" applyFont="1" applyFill="1" applyBorder="1" applyAlignment="1">
      <alignment horizontal="center" vertical="center" wrapText="1"/>
    </xf>
    <xf numFmtId="0" fontId="0" fillId="5" borderId="53" xfId="57" applyFont="1" applyFill="1" applyBorder="1" applyAlignment="1">
      <alignment horizontal="center" vertical="center" wrapText="1"/>
    </xf>
    <xf numFmtId="0" fontId="35" fillId="5" borderId="64" xfId="0" applyFont="1" applyFill="1" applyBorder="1" applyAlignment="1">
      <alignment horizontal="center" vertical="center" wrapText="1"/>
    </xf>
    <xf numFmtId="0" fontId="18" fillId="0" borderId="56" xfId="0" applyFont="1" applyBorder="1"/>
    <xf numFmtId="0" fontId="18" fillId="0" borderId="55" xfId="0" applyFont="1" applyBorder="1"/>
    <xf numFmtId="0" fontId="18" fillId="0" borderId="92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9" fontId="18" fillId="0" borderId="94" xfId="21" applyFont="1" applyBorder="1" applyAlignment="1">
      <alignment horizontal="center" vertical="center" wrapText="1"/>
    </xf>
    <xf numFmtId="0" fontId="0" fillId="5" borderId="95" xfId="57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vertical="center"/>
    </xf>
    <xf numFmtId="0" fontId="0" fillId="0" borderId="42" xfId="0" applyFont="1" applyBorder="1"/>
    <xf numFmtId="14" fontId="5" fillId="5" borderId="98" xfId="0" applyNumberFormat="1" applyFont="1" applyFill="1" applyBorder="1" applyAlignment="1">
      <alignment horizontal="center"/>
    </xf>
    <xf numFmtId="0" fontId="0" fillId="5" borderId="102" xfId="57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9" borderId="17" xfId="0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20" fillId="8" borderId="19" xfId="0" applyFont="1" applyFill="1" applyBorder="1" applyAlignment="1">
      <alignment horizontal="center" vertical="center" wrapText="1"/>
    </xf>
    <xf numFmtId="0" fontId="20" fillId="8" borderId="106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11" fillId="0" borderId="60" xfId="0" applyFont="1" applyFill="1" applyBorder="1" applyAlignment="1">
      <alignment horizontal="center" vertical="center" wrapText="1"/>
    </xf>
    <xf numFmtId="0" fontId="32" fillId="0" borderId="55" xfId="0" applyFont="1" applyBorder="1"/>
    <xf numFmtId="0" fontId="18" fillId="0" borderId="57" xfId="0" applyFont="1" applyBorder="1"/>
    <xf numFmtId="0" fontId="16" fillId="0" borderId="7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8" fillId="0" borderId="83" xfId="0" applyFont="1" applyBorder="1"/>
    <xf numFmtId="0" fontId="17" fillId="9" borderId="113" xfId="56" applyFont="1" applyFill="1" applyBorder="1" applyAlignment="1">
      <alignment horizontal="left" vertical="center"/>
    </xf>
    <xf numFmtId="14" fontId="36" fillId="0" borderId="98" xfId="0" applyNumberFormat="1" applyFont="1" applyBorder="1" applyAlignment="1">
      <alignment horizontal="left"/>
    </xf>
    <xf numFmtId="0" fontId="24" fillId="5" borderId="0" xfId="0" applyFont="1" applyFill="1" applyBorder="1" applyAlignment="1">
      <alignment horizontal="left" vertical="center"/>
    </xf>
    <xf numFmtId="0" fontId="6" fillId="5" borderId="97" xfId="0" applyFont="1" applyFill="1" applyBorder="1" applyAlignment="1">
      <alignment horizontal="left"/>
    </xf>
    <xf numFmtId="0" fontId="38" fillId="7" borderId="3" xfId="0" applyFont="1" applyFill="1" applyBorder="1" applyAlignment="1">
      <alignment vertical="center" wrapText="1"/>
    </xf>
    <xf numFmtId="0" fontId="39" fillId="7" borderId="0" xfId="0" applyFont="1" applyFill="1" applyBorder="1" applyAlignment="1">
      <alignment vertical="center"/>
    </xf>
    <xf numFmtId="0" fontId="39" fillId="9" borderId="14" xfId="0" applyFont="1" applyFill="1" applyBorder="1" applyAlignment="1">
      <alignment horizontal="left" vertical="center" wrapText="1"/>
    </xf>
    <xf numFmtId="0" fontId="39" fillId="9" borderId="3" xfId="0" applyFont="1" applyFill="1" applyBorder="1" applyAlignment="1">
      <alignment vertical="center" wrapText="1"/>
    </xf>
    <xf numFmtId="0" fontId="39" fillId="9" borderId="14" xfId="0" applyFont="1" applyFill="1" applyBorder="1" applyAlignment="1">
      <alignment vertical="center" wrapText="1"/>
    </xf>
    <xf numFmtId="0" fontId="38" fillId="7" borderId="0" xfId="0" applyFont="1" applyFill="1" applyBorder="1" applyAlignment="1">
      <alignment vertical="center"/>
    </xf>
    <xf numFmtId="0" fontId="38" fillId="7" borderId="2" xfId="0" applyFont="1" applyFill="1" applyBorder="1" applyAlignment="1">
      <alignment vertical="center"/>
    </xf>
    <xf numFmtId="0" fontId="21" fillId="7" borderId="14" xfId="0" applyFont="1" applyFill="1" applyBorder="1" applyAlignment="1">
      <alignment horizontal="left" vertical="center" wrapText="1"/>
    </xf>
    <xf numFmtId="0" fontId="39" fillId="7" borderId="2" xfId="0" applyFont="1" applyFill="1" applyBorder="1" applyAlignment="1">
      <alignment vertical="center"/>
    </xf>
    <xf numFmtId="0" fontId="39" fillId="7" borderId="3" xfId="0" applyFont="1" applyFill="1" applyBorder="1" applyAlignment="1">
      <alignment vertical="center" wrapText="1"/>
    </xf>
    <xf numFmtId="0" fontId="39" fillId="8" borderId="14" xfId="0" applyFont="1" applyFill="1" applyBorder="1" applyAlignment="1">
      <alignment vertical="center" wrapText="1"/>
    </xf>
    <xf numFmtId="0" fontId="40" fillId="0" borderId="55" xfId="0" applyFont="1" applyBorder="1"/>
    <xf numFmtId="0" fontId="40" fillId="0" borderId="55" xfId="0" applyFont="1" applyBorder="1" applyAlignment="1">
      <alignment horizontal="center"/>
    </xf>
    <xf numFmtId="0" fontId="40" fillId="0" borderId="55" xfId="0" applyFont="1" applyBorder="1" applyAlignment="1">
      <alignment horizontal="center" vertical="center"/>
    </xf>
    <xf numFmtId="0" fontId="41" fillId="0" borderId="0" xfId="0" applyFont="1" applyBorder="1"/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28" fillId="0" borderId="0" xfId="0" applyFont="1" applyBorder="1"/>
    <xf numFmtId="0" fontId="28" fillId="0" borderId="83" xfId="0" applyFont="1" applyBorder="1"/>
    <xf numFmtId="0" fontId="17" fillId="0" borderId="7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58" xfId="0" applyFont="1" applyBorder="1" applyAlignment="1">
      <alignment horizontal="left" vertical="center"/>
    </xf>
    <xf numFmtId="0" fontId="41" fillId="0" borderId="42" xfId="0" applyFont="1" applyBorder="1"/>
    <xf numFmtId="14" fontId="28" fillId="0" borderId="42" xfId="0" applyNumberFormat="1" applyFont="1" applyBorder="1" applyAlignment="1">
      <alignment horizontal="right" vertical="center"/>
    </xf>
    <xf numFmtId="14" fontId="28" fillId="0" borderId="42" xfId="0" applyNumberFormat="1" applyFont="1" applyBorder="1" applyAlignment="1">
      <alignment horizontal="center" vertical="center"/>
    </xf>
    <xf numFmtId="0" fontId="17" fillId="0" borderId="42" xfId="0" applyFont="1" applyBorder="1" applyAlignment="1">
      <alignment horizontal="left" vertical="center"/>
    </xf>
    <xf numFmtId="14" fontId="17" fillId="0" borderId="42" xfId="0" applyNumberFormat="1" applyFont="1" applyBorder="1" applyAlignment="1">
      <alignment horizontal="center" vertical="center"/>
    </xf>
    <xf numFmtId="0" fontId="28" fillId="0" borderId="42" xfId="0" applyFont="1" applyBorder="1"/>
    <xf numFmtId="0" fontId="18" fillId="0" borderId="59" xfId="0" applyFont="1" applyBorder="1"/>
    <xf numFmtId="14" fontId="28" fillId="0" borderId="0" xfId="0" applyNumberFormat="1" applyFont="1" applyBorder="1" applyAlignment="1">
      <alignment horizontal="right" vertical="center"/>
    </xf>
    <xf numFmtId="0" fontId="17" fillId="5" borderId="73" xfId="0" applyFont="1" applyFill="1" applyBorder="1" applyAlignment="1">
      <alignment horizontal="center" vertical="center" wrapText="1"/>
    </xf>
    <xf numFmtId="0" fontId="17" fillId="5" borderId="72" xfId="0" applyFont="1" applyFill="1" applyBorder="1" applyAlignment="1">
      <alignment horizontal="center" vertical="center" wrapText="1"/>
    </xf>
    <xf numFmtId="0" fontId="42" fillId="5" borderId="72" xfId="0" applyFont="1" applyFill="1" applyBorder="1" applyAlignment="1">
      <alignment horizontal="center" vertical="center" wrapText="1"/>
    </xf>
    <xf numFmtId="0" fontId="42" fillId="5" borderId="65" xfId="0" applyFont="1" applyFill="1" applyBorder="1" applyAlignment="1">
      <alignment horizontal="center" vertical="center" wrapText="1"/>
    </xf>
    <xf numFmtId="0" fontId="42" fillId="5" borderId="88" xfId="0" applyFont="1" applyFill="1" applyBorder="1" applyAlignment="1">
      <alignment horizontal="center" vertical="center" wrapText="1"/>
    </xf>
    <xf numFmtId="0" fontId="42" fillId="5" borderId="4" xfId="0" applyFont="1" applyFill="1" applyBorder="1" applyAlignment="1">
      <alignment horizontal="center" vertical="center" wrapText="1"/>
    </xf>
    <xf numFmtId="0" fontId="23" fillId="5" borderId="35" xfId="0" applyFont="1" applyFill="1" applyBorder="1" applyAlignment="1">
      <alignment horizontal="center" vertical="center" wrapText="1"/>
    </xf>
    <xf numFmtId="0" fontId="42" fillId="5" borderId="76" xfId="0" applyFont="1" applyFill="1" applyBorder="1" applyAlignment="1">
      <alignment horizontal="center" vertical="center" wrapText="1"/>
    </xf>
    <xf numFmtId="0" fontId="23" fillId="5" borderId="75" xfId="0" applyFont="1" applyFill="1" applyBorder="1" applyAlignment="1">
      <alignment horizontal="center" vertical="center" wrapText="1"/>
    </xf>
    <xf numFmtId="0" fontId="43" fillId="7" borderId="38" xfId="0" applyFont="1" applyFill="1" applyBorder="1" applyAlignment="1">
      <alignment vertical="center" wrapText="1"/>
    </xf>
    <xf numFmtId="9" fontId="44" fillId="10" borderId="2" xfId="0" applyNumberFormat="1" applyFont="1" applyFill="1" applyBorder="1" applyAlignment="1">
      <alignment horizontal="center" vertical="center" wrapText="1"/>
    </xf>
    <xf numFmtId="0" fontId="43" fillId="7" borderId="24" xfId="0" applyFont="1" applyFill="1" applyBorder="1" applyAlignment="1">
      <alignment vertical="center" wrapText="1"/>
    </xf>
    <xf numFmtId="0" fontId="43" fillId="9" borderId="24" xfId="0" applyFont="1" applyFill="1" applyBorder="1" applyAlignment="1">
      <alignment vertical="center" wrapText="1"/>
    </xf>
    <xf numFmtId="0" fontId="43" fillId="9" borderId="0" xfId="0" applyFont="1" applyFill="1" applyBorder="1"/>
    <xf numFmtId="0" fontId="43" fillId="8" borderId="24" xfId="0" applyFont="1" applyFill="1" applyBorder="1" applyAlignment="1">
      <alignment vertical="center" wrapText="1"/>
    </xf>
    <xf numFmtId="0" fontId="43" fillId="8" borderId="23" xfId="0" applyFont="1" applyFill="1" applyBorder="1" applyAlignment="1">
      <alignment vertical="center" wrapText="1"/>
    </xf>
    <xf numFmtId="0" fontId="43" fillId="7" borderId="32" xfId="0" applyFont="1" applyFill="1" applyBorder="1" applyAlignment="1">
      <alignment vertical="center" wrapText="1"/>
    </xf>
    <xf numFmtId="0" fontId="43" fillId="8" borderId="29" xfId="0" applyFont="1" applyFill="1" applyBorder="1" applyAlignment="1">
      <alignment vertical="center" wrapText="1"/>
    </xf>
    <xf numFmtId="0" fontId="21" fillId="0" borderId="45" xfId="0" applyFont="1" applyBorder="1" applyAlignment="1">
      <alignment vertical="center" textRotation="90" wrapText="1"/>
    </xf>
    <xf numFmtId="0" fontId="21" fillId="0" borderId="46" xfId="0" applyFont="1" applyFill="1" applyBorder="1" applyAlignment="1">
      <alignment vertical="center" wrapText="1"/>
    </xf>
    <xf numFmtId="0" fontId="46" fillId="0" borderId="46" xfId="0" applyFont="1" applyBorder="1" applyAlignment="1">
      <alignment vertical="center" wrapText="1"/>
    </xf>
    <xf numFmtId="0" fontId="40" fillId="0" borderId="65" xfId="0" applyFont="1" applyBorder="1" applyAlignment="1">
      <alignment vertical="center" wrapText="1"/>
    </xf>
    <xf numFmtId="9" fontId="47" fillId="0" borderId="21" xfId="0" applyNumberFormat="1" applyFont="1" applyBorder="1" applyAlignment="1">
      <alignment horizontal="center" vertical="center" wrapText="1"/>
    </xf>
    <xf numFmtId="9" fontId="44" fillId="10" borderId="22" xfId="0" applyNumberFormat="1" applyFont="1" applyFill="1" applyBorder="1" applyAlignment="1">
      <alignment horizontal="center" vertical="center" wrapText="1"/>
    </xf>
    <xf numFmtId="0" fontId="48" fillId="5" borderId="65" xfId="57" applyFont="1" applyFill="1" applyBorder="1" applyAlignment="1">
      <alignment horizontal="center" vertical="center" wrapText="1"/>
    </xf>
    <xf numFmtId="9" fontId="47" fillId="0" borderId="115" xfId="0" applyNumberFormat="1" applyFont="1" applyBorder="1" applyAlignment="1">
      <alignment horizontal="center" vertical="center" wrapText="1"/>
    </xf>
    <xf numFmtId="9" fontId="16" fillId="0" borderId="22" xfId="0" applyNumberFormat="1" applyFont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66" xfId="0" applyFont="1" applyFill="1" applyBorder="1" applyAlignment="1">
      <alignment horizontal="center" vertical="center" wrapText="1"/>
    </xf>
    <xf numFmtId="0" fontId="18" fillId="0" borderId="61" xfId="0" applyFont="1" applyBorder="1"/>
    <xf numFmtId="0" fontId="45" fillId="0" borderId="6" xfId="0" applyFont="1" applyBorder="1"/>
    <xf numFmtId="14" fontId="45" fillId="0" borderId="6" xfId="0" applyNumberFormat="1" applyFont="1" applyBorder="1" applyAlignment="1">
      <alignment horizontal="left"/>
    </xf>
    <xf numFmtId="0" fontId="51" fillId="0" borderId="67" xfId="0" applyFont="1" applyBorder="1"/>
    <xf numFmtId="14" fontId="18" fillId="5" borderId="61" xfId="0" applyNumberFormat="1" applyFont="1" applyFill="1" applyBorder="1" applyAlignment="1">
      <alignment horizontal="center"/>
    </xf>
    <xf numFmtId="14" fontId="18" fillId="5" borderId="6" xfId="0" applyNumberFormat="1" applyFont="1" applyFill="1" applyBorder="1" applyAlignment="1">
      <alignment horizontal="center"/>
    </xf>
    <xf numFmtId="0" fontId="18" fillId="5" borderId="62" xfId="0" applyFont="1" applyFill="1" applyBorder="1" applyAlignment="1">
      <alignment horizontal="center"/>
    </xf>
    <xf numFmtId="0" fontId="51" fillId="5" borderId="68" xfId="0" applyFont="1" applyFill="1" applyBorder="1" applyAlignment="1">
      <alignment vertical="center" wrapText="1"/>
    </xf>
    <xf numFmtId="0" fontId="45" fillId="5" borderId="42" xfId="0" applyFont="1" applyFill="1" applyBorder="1"/>
    <xf numFmtId="14" fontId="45" fillId="5" borderId="42" xfId="0" applyNumberFormat="1" applyFont="1" applyFill="1" applyBorder="1" applyAlignment="1">
      <alignment horizontal="left"/>
    </xf>
    <xf numFmtId="0" fontId="51" fillId="5" borderId="69" xfId="0" applyFont="1" applyFill="1" applyBorder="1"/>
    <xf numFmtId="0" fontId="51" fillId="5" borderId="72" xfId="57" applyFont="1" applyFill="1" applyBorder="1" applyAlignment="1">
      <alignment horizontal="center" vertical="top" wrapText="1"/>
    </xf>
    <xf numFmtId="0" fontId="51" fillId="5" borderId="75" xfId="57" applyFont="1" applyFill="1" applyBorder="1" applyAlignment="1">
      <alignment horizontal="center" vertical="top" wrapText="1"/>
    </xf>
    <xf numFmtId="9" fontId="45" fillId="0" borderId="76" xfId="21" applyFont="1" applyBorder="1" applyAlignment="1">
      <alignment horizontal="center" vertical="center"/>
    </xf>
    <xf numFmtId="9" fontId="18" fillId="5" borderId="74" xfId="0" applyNumberFormat="1" applyFont="1" applyFill="1" applyBorder="1" applyAlignment="1">
      <alignment horizontal="center" vertical="center"/>
    </xf>
    <xf numFmtId="9" fontId="45" fillId="0" borderId="72" xfId="0" applyNumberFormat="1" applyFont="1" applyBorder="1" applyAlignment="1">
      <alignment horizontal="center" vertical="center"/>
    </xf>
    <xf numFmtId="9" fontId="18" fillId="5" borderId="75" xfId="0" applyNumberFormat="1" applyFont="1" applyFill="1" applyBorder="1" applyAlignment="1">
      <alignment horizontal="center" vertical="center"/>
    </xf>
    <xf numFmtId="9" fontId="52" fillId="5" borderId="58" xfId="0" applyNumberFormat="1" applyFont="1" applyFill="1" applyBorder="1"/>
    <xf numFmtId="0" fontId="0" fillId="5" borderId="96" xfId="57" applyFont="1" applyFill="1" applyBorder="1" applyAlignment="1">
      <alignment horizontal="center" vertical="center" wrapText="1"/>
    </xf>
    <xf numFmtId="0" fontId="0" fillId="5" borderId="116" xfId="57" applyFont="1" applyFill="1" applyBorder="1" applyAlignment="1">
      <alignment horizontal="center" vertical="center" wrapText="1"/>
    </xf>
    <xf numFmtId="0" fontId="0" fillId="5" borderId="117" xfId="57" applyFont="1" applyFill="1" applyBorder="1" applyAlignment="1">
      <alignment horizontal="center" vertical="center" wrapText="1"/>
    </xf>
    <xf numFmtId="0" fontId="0" fillId="5" borderId="80" xfId="57" applyFont="1" applyFill="1" applyBorder="1" applyAlignment="1">
      <alignment horizontal="center" vertical="center" wrapText="1"/>
    </xf>
    <xf numFmtId="0" fontId="40" fillId="5" borderId="6" xfId="0" applyFont="1" applyFill="1" applyBorder="1" applyAlignment="1">
      <alignment horizontal="left"/>
    </xf>
    <xf numFmtId="9" fontId="9" fillId="0" borderId="58" xfId="21" applyFont="1" applyBorder="1" applyAlignment="1">
      <alignment horizontal="center" vertical="center"/>
    </xf>
    <xf numFmtId="9" fontId="9" fillId="0" borderId="42" xfId="21" applyFont="1" applyBorder="1" applyAlignment="1">
      <alignment horizontal="center" vertical="center"/>
    </xf>
    <xf numFmtId="9" fontId="9" fillId="0" borderId="59" xfId="21" applyFont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33" fillId="5" borderId="71" xfId="57" applyFont="1" applyFill="1" applyBorder="1" applyAlignment="1">
      <alignment horizontal="center" vertical="center" wrapText="1"/>
    </xf>
    <xf numFmtId="0" fontId="33" fillId="5" borderId="44" xfId="57" applyFont="1" applyFill="1" applyBorder="1" applyAlignment="1">
      <alignment horizontal="center" vertical="center" wrapText="1"/>
    </xf>
    <xf numFmtId="0" fontId="33" fillId="5" borderId="101" xfId="57" applyFont="1" applyFill="1" applyBorder="1" applyAlignment="1">
      <alignment horizontal="center" vertical="center" wrapText="1"/>
    </xf>
    <xf numFmtId="0" fontId="33" fillId="5" borderId="103" xfId="57" applyFont="1" applyFill="1" applyBorder="1" applyAlignment="1">
      <alignment horizontal="center" vertical="center" wrapText="1"/>
    </xf>
    <xf numFmtId="0" fontId="33" fillId="5" borderId="2" xfId="57" applyFont="1" applyFill="1" applyBorder="1" applyAlignment="1">
      <alignment horizontal="center" vertical="center" wrapText="1"/>
    </xf>
    <xf numFmtId="0" fontId="33" fillId="5" borderId="80" xfId="57" applyFont="1" applyFill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5" borderId="104" xfId="57" applyFill="1" applyBorder="1" applyAlignment="1">
      <alignment horizontal="center" vertical="center" wrapText="1"/>
    </xf>
    <xf numFmtId="0" fontId="1" fillId="5" borderId="100" xfId="57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33" fillId="5" borderId="100" xfId="57" applyFont="1" applyFill="1" applyBorder="1" applyAlignment="1">
      <alignment horizontal="center" vertical="center" wrapText="1"/>
    </xf>
    <xf numFmtId="0" fontId="33" fillId="5" borderId="105" xfId="57" applyFont="1" applyFill="1" applyBorder="1" applyAlignment="1">
      <alignment horizontal="center" vertical="center" wrapText="1"/>
    </xf>
    <xf numFmtId="0" fontId="13" fillId="0" borderId="91" xfId="0" applyFont="1" applyBorder="1" applyAlignment="1">
      <alignment horizontal="left" vertical="center" wrapText="1"/>
    </xf>
    <xf numFmtId="0" fontId="13" fillId="0" borderId="60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108" xfId="0" applyFont="1" applyBorder="1" applyAlignment="1">
      <alignment horizontal="left" vertical="center" wrapText="1"/>
    </xf>
    <xf numFmtId="0" fontId="6" fillId="0" borderId="97" xfId="0" applyFont="1" applyBorder="1" applyAlignment="1">
      <alignment horizontal="left" vertical="top" wrapText="1"/>
    </xf>
    <xf numFmtId="0" fontId="13" fillId="0" borderId="98" xfId="0" applyFont="1" applyBorder="1" applyAlignment="1">
      <alignment horizontal="left" vertical="top" wrapText="1"/>
    </xf>
    <xf numFmtId="0" fontId="13" fillId="0" borderId="99" xfId="0" applyFont="1" applyBorder="1" applyAlignment="1">
      <alignment horizontal="left" vertical="top" wrapText="1"/>
    </xf>
    <xf numFmtId="0" fontId="28" fillId="5" borderId="30" xfId="0" applyFont="1" applyFill="1" applyBorder="1" applyAlignment="1">
      <alignment horizontal="center" vertical="center" wrapText="1"/>
    </xf>
    <xf numFmtId="0" fontId="28" fillId="5" borderId="27" xfId="0" applyFont="1" applyFill="1" applyBorder="1" applyAlignment="1">
      <alignment horizontal="center" vertical="center" wrapText="1"/>
    </xf>
    <xf numFmtId="0" fontId="28" fillId="5" borderId="84" xfId="0" applyFont="1" applyFill="1" applyBorder="1" applyAlignment="1">
      <alignment horizontal="center" vertical="center" wrapText="1"/>
    </xf>
    <xf numFmtId="0" fontId="34" fillId="5" borderId="89" xfId="0" applyFont="1" applyFill="1" applyBorder="1" applyAlignment="1">
      <alignment horizontal="center" vertical="center" wrapText="1"/>
    </xf>
    <xf numFmtId="0" fontId="34" fillId="5" borderId="33" xfId="0" applyFont="1" applyFill="1" applyBorder="1" applyAlignment="1">
      <alignment horizontal="center" vertical="center" wrapText="1"/>
    </xf>
    <xf numFmtId="0" fontId="34" fillId="5" borderId="25" xfId="0" applyFont="1" applyFill="1" applyBorder="1" applyAlignment="1">
      <alignment horizontal="center" vertical="center" wrapText="1"/>
    </xf>
    <xf numFmtId="0" fontId="34" fillId="5" borderId="13" xfId="0" applyFont="1" applyFill="1" applyBorder="1" applyAlignment="1">
      <alignment horizontal="center" vertical="center" wrapText="1"/>
    </xf>
    <xf numFmtId="0" fontId="23" fillId="9" borderId="35" xfId="0" applyFont="1" applyFill="1" applyBorder="1" applyAlignment="1">
      <alignment horizontal="center" vertical="center"/>
    </xf>
    <xf numFmtId="0" fontId="23" fillId="9" borderId="31" xfId="0" applyFont="1" applyFill="1" applyBorder="1" applyAlignment="1">
      <alignment horizontal="center" vertical="center"/>
    </xf>
    <xf numFmtId="0" fontId="23" fillId="9" borderId="88" xfId="0" applyFont="1" applyFill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12" fillId="5" borderId="91" xfId="0" applyFont="1" applyFill="1" applyBorder="1" applyAlignment="1">
      <alignment horizontal="left" vertical="center" wrapText="1"/>
    </xf>
    <xf numFmtId="0" fontId="12" fillId="5" borderId="60" xfId="0" applyFont="1" applyFill="1" applyBorder="1" applyAlignment="1">
      <alignment horizontal="left" vertical="center" wrapText="1"/>
    </xf>
    <xf numFmtId="0" fontId="12" fillId="5" borderId="96" xfId="0" applyFont="1" applyFill="1" applyBorder="1" applyAlignment="1">
      <alignment horizontal="left" vertical="center" wrapText="1"/>
    </xf>
    <xf numFmtId="0" fontId="5" fillId="5" borderId="98" xfId="0" applyFont="1" applyFill="1" applyBorder="1" applyAlignment="1">
      <alignment horizontal="center"/>
    </xf>
    <xf numFmtId="0" fontId="5" fillId="5" borderId="99" xfId="0" applyFont="1" applyFill="1" applyBorder="1" applyAlignment="1">
      <alignment horizontal="center"/>
    </xf>
    <xf numFmtId="0" fontId="23" fillId="11" borderId="45" xfId="0" applyFont="1" applyFill="1" applyBorder="1" applyAlignment="1">
      <alignment horizontal="center" vertical="center"/>
    </xf>
    <xf numFmtId="0" fontId="23" fillId="11" borderId="46" xfId="0" applyFont="1" applyFill="1" applyBorder="1" applyAlignment="1">
      <alignment horizontal="center" vertical="center"/>
    </xf>
    <xf numFmtId="0" fontId="23" fillId="11" borderId="43" xfId="0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center" vertical="center" wrapText="1"/>
    </xf>
    <xf numFmtId="0" fontId="28" fillId="5" borderId="48" xfId="0" applyFont="1" applyFill="1" applyBorder="1" applyAlignment="1">
      <alignment horizontal="center" vertical="center" wrapText="1"/>
    </xf>
    <xf numFmtId="0" fontId="28" fillId="5" borderId="49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28" fillId="5" borderId="37" xfId="0" applyFont="1" applyFill="1" applyBorder="1" applyAlignment="1">
      <alignment horizontal="center" vertical="center" wrapText="1"/>
    </xf>
    <xf numFmtId="0" fontId="28" fillId="5" borderId="38" xfId="0" applyFont="1" applyFill="1" applyBorder="1" applyAlignment="1">
      <alignment horizontal="center" vertical="center" wrapText="1"/>
    </xf>
    <xf numFmtId="0" fontId="34" fillId="5" borderId="28" xfId="0" applyFont="1" applyFill="1" applyBorder="1" applyAlignment="1">
      <alignment horizontal="center" vertical="center" wrapText="1"/>
    </xf>
    <xf numFmtId="0" fontId="34" fillId="5" borderId="19" xfId="0" applyFont="1" applyFill="1" applyBorder="1" applyAlignment="1">
      <alignment horizontal="center" vertical="center" wrapText="1"/>
    </xf>
    <xf numFmtId="0" fontId="23" fillId="9" borderId="82" xfId="0" applyFont="1" applyFill="1" applyBorder="1" applyAlignment="1">
      <alignment horizontal="center" vertical="center"/>
    </xf>
    <xf numFmtId="14" fontId="24" fillId="0" borderId="114" xfId="0" applyNumberFormat="1" applyFont="1" applyFill="1" applyBorder="1" applyAlignment="1">
      <alignment horizontal="center" vertical="center" wrapText="1"/>
    </xf>
    <xf numFmtId="0" fontId="24" fillId="0" borderId="10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5" fillId="0" borderId="112" xfId="0" applyFont="1" applyFill="1" applyBorder="1" applyAlignment="1">
      <alignment horizontal="center" vertical="center" textRotation="90" wrapText="1"/>
    </xf>
    <xf numFmtId="0" fontId="25" fillId="0" borderId="70" xfId="0" applyFont="1" applyFill="1" applyBorder="1" applyAlignment="1">
      <alignment horizontal="center" vertical="center" textRotation="90" wrapText="1"/>
    </xf>
    <xf numFmtId="0" fontId="25" fillId="0" borderId="58" xfId="0" applyFont="1" applyFill="1" applyBorder="1" applyAlignment="1">
      <alignment horizontal="center" vertical="center" textRotation="90" wrapText="1"/>
    </xf>
    <xf numFmtId="0" fontId="23" fillId="0" borderId="6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14" fontId="23" fillId="0" borderId="36" xfId="0" applyNumberFormat="1" applyFont="1" applyBorder="1" applyAlignment="1">
      <alignment horizontal="center" vertical="center"/>
    </xf>
    <xf numFmtId="14" fontId="23" fillId="0" borderId="6" xfId="0" applyNumberFormat="1" applyFont="1" applyBorder="1" applyAlignment="1">
      <alignment horizontal="center" vertical="center"/>
    </xf>
    <xf numFmtId="0" fontId="28" fillId="0" borderId="61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16" fillId="0" borderId="112" xfId="0" applyFont="1" applyBorder="1" applyAlignment="1">
      <alignment horizontal="center" vertical="center" textRotation="90" wrapText="1"/>
    </xf>
    <xf numFmtId="0" fontId="16" fillId="0" borderId="70" xfId="0" applyFont="1" applyBorder="1" applyAlignment="1">
      <alignment horizontal="center" vertical="center" textRotation="90" wrapText="1"/>
    </xf>
    <xf numFmtId="0" fontId="21" fillId="7" borderId="31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9" borderId="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textRotation="90" wrapText="1"/>
    </xf>
    <xf numFmtId="0" fontId="21" fillId="8" borderId="6" xfId="0" applyFont="1" applyFill="1" applyBorder="1" applyAlignment="1">
      <alignment horizontal="center" vertical="center" wrapText="1"/>
    </xf>
    <xf numFmtId="0" fontId="50" fillId="5" borderId="54" xfId="57" applyFont="1" applyFill="1" applyBorder="1" applyAlignment="1">
      <alignment horizontal="center" vertical="center" wrapText="1"/>
    </xf>
    <xf numFmtId="0" fontId="50" fillId="5" borderId="55" xfId="57" applyFont="1" applyFill="1" applyBorder="1" applyAlignment="1">
      <alignment horizontal="center" vertical="center" wrapText="1"/>
    </xf>
    <xf numFmtId="0" fontId="50" fillId="5" borderId="57" xfId="57" applyFont="1" applyFill="1" applyBorder="1" applyAlignment="1">
      <alignment horizontal="center" vertical="center" wrapText="1"/>
    </xf>
    <xf numFmtId="0" fontId="50" fillId="5" borderId="36" xfId="57" applyFont="1" applyFill="1" applyBorder="1" applyAlignment="1">
      <alignment horizontal="center" vertical="center" wrapText="1"/>
    </xf>
    <xf numFmtId="0" fontId="50" fillId="5" borderId="6" xfId="57" applyFont="1" applyFill="1" applyBorder="1" applyAlignment="1">
      <alignment horizontal="center" vertical="center" wrapText="1"/>
    </xf>
    <xf numFmtId="0" fontId="50" fillId="5" borderId="62" xfId="57" applyFont="1" applyFill="1" applyBorder="1" applyAlignment="1">
      <alignment horizontal="center" vertical="center" wrapText="1"/>
    </xf>
    <xf numFmtId="0" fontId="21" fillId="5" borderId="112" xfId="0" applyFont="1" applyFill="1" applyBorder="1" applyAlignment="1">
      <alignment horizontal="left" vertical="center" wrapText="1"/>
    </xf>
    <xf numFmtId="0" fontId="21" fillId="5" borderId="31" xfId="0" applyFont="1" applyFill="1" applyBorder="1" applyAlignment="1">
      <alignment horizontal="left" vertical="center" wrapText="1"/>
    </xf>
    <xf numFmtId="0" fontId="21" fillId="5" borderId="110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 wrapText="1"/>
    </xf>
    <xf numFmtId="0" fontId="21" fillId="5" borderId="111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21" fillId="0" borderId="109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left" vertical="center" wrapText="1"/>
    </xf>
    <xf numFmtId="0" fontId="21" fillId="5" borderId="55" xfId="0" applyFont="1" applyFill="1" applyBorder="1" applyAlignment="1">
      <alignment horizontal="left" vertical="center" wrapText="1"/>
    </xf>
    <xf numFmtId="0" fontId="21" fillId="5" borderId="57" xfId="0" applyFont="1" applyFill="1" applyBorder="1" applyAlignment="1">
      <alignment horizontal="left" vertical="center" wrapText="1"/>
    </xf>
  </cellXfs>
  <cellStyles count="68">
    <cellStyle name="20% - Accent6" xfId="57" builtinId="50"/>
    <cellStyle name="Explanatory Text" xfId="56" builtinId="5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Normal" xfId="0" builtinId="0"/>
    <cellStyle name="Percent" xfId="21" builtinId="5"/>
  </cellStyles>
  <dxfs count="26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Medium4"/>
  <colors>
    <mruColors>
      <color rgb="FF000066"/>
      <color rgb="FFFFFFCC"/>
      <color rgb="FFCCFFCC"/>
      <color rgb="FFCCECFF"/>
      <color rgb="FFA3DCFF"/>
      <color rgb="FF000099"/>
      <color rgb="FFDEBDFF"/>
      <color rgb="FFFFD54F"/>
      <color rgb="FFEAD5FF"/>
      <color rgb="FFA4F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58078</xdr:colOff>
      <xdr:row>1</xdr:row>
      <xdr:rowOff>77562</xdr:rowOff>
    </xdr:from>
    <xdr:to>
      <xdr:col>11</xdr:col>
      <xdr:colOff>1007636</xdr:colOff>
      <xdr:row>4</xdr:row>
      <xdr:rowOff>186420</xdr:rowOff>
    </xdr:to>
    <xdr:pic>
      <xdr:nvPicPr>
        <xdr:cNvPr id="2" name="Picture 1" descr="RBIT_Logo_Laterst_version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40728" y="287112"/>
          <a:ext cx="949558" cy="889908"/>
        </a:xfrm>
        <a:prstGeom prst="rect">
          <a:avLst/>
        </a:prstGeom>
      </xdr:spPr>
    </xdr:pic>
    <xdr:clientData/>
  </xdr:twoCellAnchor>
  <xdr:twoCellAnchor editAs="oneCell">
    <xdr:from>
      <xdr:col>11</xdr:col>
      <xdr:colOff>403411</xdr:colOff>
      <xdr:row>53</xdr:row>
      <xdr:rowOff>89647</xdr:rowOff>
    </xdr:from>
    <xdr:to>
      <xdr:col>11</xdr:col>
      <xdr:colOff>997962</xdr:colOff>
      <xdr:row>54</xdr:row>
      <xdr:rowOff>178956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10764" y="12304059"/>
          <a:ext cx="594551" cy="324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0"/>
  <sheetViews>
    <sheetView showGridLines="0" topLeftCell="A34" zoomScale="85" zoomScaleNormal="85" zoomScalePageLayoutView="125" workbookViewId="0">
      <pane xSplit="4" topLeftCell="E1" activePane="topRight" state="frozen"/>
      <selection pane="topRight" activeCell="D12" sqref="D12"/>
    </sheetView>
  </sheetViews>
  <sheetFormatPr defaultColWidth="10.875" defaultRowHeight="15.75"/>
  <cols>
    <col min="1" max="1" width="14.125" style="1" customWidth="1"/>
    <col min="2" max="2" width="18.5" style="1" customWidth="1"/>
    <col min="3" max="3" width="20.25" style="1" customWidth="1"/>
    <col min="4" max="4" width="73.75" style="1" customWidth="1"/>
    <col min="5" max="7" width="10.875" style="1"/>
    <col min="8" max="8" width="10.125" style="6" customWidth="1"/>
    <col min="9" max="11" width="10.875" style="1" customWidth="1"/>
    <col min="12" max="12" width="10.125" style="6" customWidth="1"/>
    <col min="13" max="15" width="10.875" style="1" customWidth="1"/>
    <col min="16" max="16" width="10.125" style="6" customWidth="1"/>
    <col min="17" max="19" width="10.875" style="1" customWidth="1"/>
    <col min="20" max="20" width="10.125" style="6" customWidth="1"/>
    <col min="21" max="23" width="10.875" style="1" customWidth="1"/>
    <col min="24" max="24" width="10.125" style="6" customWidth="1"/>
    <col min="25" max="27" width="10.875" style="1" customWidth="1"/>
    <col min="28" max="28" width="13.125" style="1" hidden="1" customWidth="1"/>
    <col min="29" max="29" width="13.625" customWidth="1"/>
    <col min="40" max="16384" width="10.875" style="1"/>
  </cols>
  <sheetData>
    <row r="1" spans="1:28" ht="16.5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8" ht="23.25">
      <c r="A2" s="57" t="s">
        <v>58</v>
      </c>
      <c r="B2" s="94"/>
      <c r="C2" s="94"/>
      <c r="D2" s="94"/>
      <c r="E2" s="77"/>
      <c r="F2" s="77"/>
      <c r="G2" s="77"/>
      <c r="H2" s="59"/>
      <c r="I2" s="77"/>
      <c r="J2" s="77"/>
      <c r="K2" s="77"/>
      <c r="L2" s="59"/>
      <c r="M2" s="77"/>
      <c r="N2" s="77"/>
      <c r="O2" s="77"/>
      <c r="P2" s="59"/>
      <c r="Q2" s="77"/>
      <c r="R2" s="77"/>
      <c r="S2" s="77"/>
      <c r="T2" s="59"/>
      <c r="U2" s="77"/>
      <c r="V2" s="77"/>
      <c r="W2" s="77"/>
      <c r="X2" s="59"/>
      <c r="Y2" s="77"/>
      <c r="Z2" s="77"/>
      <c r="AA2" s="95"/>
      <c r="AB2" s="10"/>
    </row>
    <row r="3" spans="1:28" ht="27.95" customHeight="1" thickBot="1">
      <c r="A3" s="96" t="s">
        <v>54</v>
      </c>
      <c r="B3" s="97"/>
      <c r="C3" s="97"/>
      <c r="D3" s="97"/>
      <c r="E3" s="29"/>
      <c r="F3" s="29"/>
      <c r="G3" s="29"/>
      <c r="H3" s="30"/>
      <c r="I3" s="29"/>
      <c r="J3" s="29"/>
      <c r="K3" s="29"/>
      <c r="L3" s="30"/>
      <c r="M3" s="29"/>
      <c r="N3" s="29"/>
      <c r="O3" s="29"/>
      <c r="P3" s="30"/>
      <c r="Q3" s="29"/>
      <c r="R3" s="29"/>
      <c r="S3" s="29"/>
      <c r="T3" s="30"/>
      <c r="U3" s="29"/>
      <c r="V3" s="29"/>
      <c r="W3" s="29"/>
      <c r="X3" s="30"/>
      <c r="Y3" s="29"/>
      <c r="Z3" s="29"/>
      <c r="AA3" s="98"/>
      <c r="AB3" s="10"/>
    </row>
    <row r="4" spans="1:28" s="2" customFormat="1" ht="32.1" customHeight="1" thickBot="1">
      <c r="A4" s="99" t="s">
        <v>38</v>
      </c>
      <c r="B4" s="37"/>
      <c r="C4" s="37" t="s">
        <v>108</v>
      </c>
      <c r="D4" s="37"/>
      <c r="E4" s="220" t="s">
        <v>4</v>
      </c>
      <c r="F4" s="221"/>
      <c r="G4" s="221"/>
      <c r="H4" s="222"/>
      <c r="I4" s="220" t="s">
        <v>5</v>
      </c>
      <c r="J4" s="221"/>
      <c r="K4" s="221"/>
      <c r="L4" s="222"/>
      <c r="M4" s="220" t="s">
        <v>6</v>
      </c>
      <c r="N4" s="221"/>
      <c r="O4" s="221"/>
      <c r="P4" s="222"/>
      <c r="Q4" s="220" t="s">
        <v>7</v>
      </c>
      <c r="R4" s="221"/>
      <c r="S4" s="221"/>
      <c r="T4" s="222"/>
      <c r="U4" s="220" t="s">
        <v>8</v>
      </c>
      <c r="V4" s="221"/>
      <c r="W4" s="221"/>
      <c r="X4" s="253"/>
      <c r="Y4" s="241" t="s">
        <v>9</v>
      </c>
      <c r="Z4" s="242"/>
      <c r="AA4" s="243"/>
      <c r="AB4" s="247" t="s">
        <v>10</v>
      </c>
    </row>
    <row r="5" spans="1:28" ht="20.100000000000001" customHeight="1">
      <c r="A5" s="254">
        <f ca="1">TODAY()</f>
        <v>42261</v>
      </c>
      <c r="B5" s="189" t="s">
        <v>25</v>
      </c>
      <c r="C5" s="189" t="s">
        <v>26</v>
      </c>
      <c r="D5" s="189" t="s">
        <v>14</v>
      </c>
      <c r="E5" s="249" t="s">
        <v>0</v>
      </c>
      <c r="F5" s="250"/>
      <c r="G5" s="250"/>
      <c r="H5" s="216" t="s">
        <v>21</v>
      </c>
      <c r="I5" s="213" t="s">
        <v>0</v>
      </c>
      <c r="J5" s="214"/>
      <c r="K5" s="214"/>
      <c r="L5" s="218" t="s">
        <v>21</v>
      </c>
      <c r="M5" s="249" t="s">
        <v>0</v>
      </c>
      <c r="N5" s="250"/>
      <c r="O5" s="250"/>
      <c r="P5" s="216" t="s">
        <v>21</v>
      </c>
      <c r="Q5" s="213" t="s">
        <v>0</v>
      </c>
      <c r="R5" s="214"/>
      <c r="S5" s="214"/>
      <c r="T5" s="216" t="s">
        <v>21</v>
      </c>
      <c r="U5" s="213" t="s">
        <v>0</v>
      </c>
      <c r="V5" s="214"/>
      <c r="W5" s="215"/>
      <c r="X5" s="251" t="s">
        <v>21</v>
      </c>
      <c r="Y5" s="244" t="s">
        <v>13</v>
      </c>
      <c r="Z5" s="245"/>
      <c r="AA5" s="246"/>
      <c r="AB5" s="247"/>
    </row>
    <row r="6" spans="1:28" ht="25.5">
      <c r="A6" s="255"/>
      <c r="B6" s="190"/>
      <c r="C6" s="190"/>
      <c r="D6" s="256"/>
      <c r="E6" s="68" t="s">
        <v>1</v>
      </c>
      <c r="F6" s="69" t="s">
        <v>2</v>
      </c>
      <c r="G6" s="75" t="s">
        <v>12</v>
      </c>
      <c r="H6" s="217"/>
      <c r="I6" s="68" t="s">
        <v>1</v>
      </c>
      <c r="J6" s="69" t="s">
        <v>2</v>
      </c>
      <c r="K6" s="69" t="s">
        <v>12</v>
      </c>
      <c r="L6" s="219"/>
      <c r="M6" s="68" t="s">
        <v>1</v>
      </c>
      <c r="N6" s="69" t="s">
        <v>2</v>
      </c>
      <c r="O6" s="75" t="s">
        <v>12</v>
      </c>
      <c r="P6" s="217"/>
      <c r="Q6" s="68" t="s">
        <v>1</v>
      </c>
      <c r="R6" s="69" t="s">
        <v>2</v>
      </c>
      <c r="S6" s="69" t="s">
        <v>12</v>
      </c>
      <c r="T6" s="217"/>
      <c r="U6" s="68" t="s">
        <v>1</v>
      </c>
      <c r="V6" s="69" t="s">
        <v>2</v>
      </c>
      <c r="W6" s="75" t="s">
        <v>12</v>
      </c>
      <c r="X6" s="252"/>
      <c r="Y6" s="42" t="s">
        <v>1</v>
      </c>
      <c r="Z6" s="41" t="s">
        <v>2</v>
      </c>
      <c r="AA6" s="43" t="s">
        <v>3</v>
      </c>
      <c r="AB6" s="247"/>
    </row>
    <row r="7" spans="1:28" ht="27.95" customHeight="1">
      <c r="A7" s="257" t="s">
        <v>47</v>
      </c>
      <c r="B7" s="226" t="s">
        <v>57</v>
      </c>
      <c r="C7" s="229" t="s">
        <v>42</v>
      </c>
      <c r="D7" s="110" t="s">
        <v>72</v>
      </c>
      <c r="E7" s="11">
        <v>1</v>
      </c>
      <c r="F7" s="11">
        <v>1</v>
      </c>
      <c r="G7" s="61">
        <f>IF(E7=0,"",F7/E7)</f>
        <v>1</v>
      </c>
      <c r="H7" s="70" t="s">
        <v>39</v>
      </c>
      <c r="I7" s="11">
        <v>1</v>
      </c>
      <c r="J7" s="11">
        <v>0</v>
      </c>
      <c r="K7" s="61">
        <f>IF(I7=0,"",J7/I7)</f>
        <v>0</v>
      </c>
      <c r="L7" s="70" t="s">
        <v>39</v>
      </c>
      <c r="M7" s="11">
        <v>1</v>
      </c>
      <c r="N7" s="11">
        <v>1</v>
      </c>
      <c r="O7" s="61">
        <f>IF(M7=0,"",N7/M7)</f>
        <v>1</v>
      </c>
      <c r="P7" s="70" t="s">
        <v>39</v>
      </c>
      <c r="Q7" s="11">
        <v>1</v>
      </c>
      <c r="R7" s="11">
        <v>1</v>
      </c>
      <c r="S7" s="61">
        <f>IF(Q7=0,"",R7/Q7)</f>
        <v>1</v>
      </c>
      <c r="T7" s="70" t="s">
        <v>39</v>
      </c>
      <c r="U7" s="11">
        <v>1</v>
      </c>
      <c r="V7" s="11">
        <v>0</v>
      </c>
      <c r="W7" s="61">
        <f>IF(U7=0,"",V7/U7)</f>
        <v>0</v>
      </c>
      <c r="X7" s="70" t="s">
        <v>39</v>
      </c>
      <c r="Y7" s="23">
        <f t="shared" ref="Y7:Y51" si="0">U7+Q7+M7+I7+E7</f>
        <v>5</v>
      </c>
      <c r="Z7" s="17">
        <f t="shared" ref="Z7:Z51" si="1">V7+R7+N7+J7+F7</f>
        <v>3</v>
      </c>
      <c r="AA7" s="86">
        <f>Y7-Z7</f>
        <v>2</v>
      </c>
      <c r="AB7" s="44">
        <f t="shared" ref="AB7:AB12" si="2">IF(Y7=0,1,Z7/Y7)</f>
        <v>0.6</v>
      </c>
    </row>
    <row r="8" spans="1:28" ht="27.95" customHeight="1">
      <c r="A8" s="258"/>
      <c r="B8" s="227"/>
      <c r="C8" s="230"/>
      <c r="D8" s="110" t="s">
        <v>71</v>
      </c>
      <c r="E8" s="11">
        <v>5</v>
      </c>
      <c r="F8" s="11">
        <v>2</v>
      </c>
      <c r="G8" s="62">
        <f t="shared" ref="G8:G51" si="3">IF(E8=0,"",F8/E8)</f>
        <v>0.4</v>
      </c>
      <c r="H8" s="71" t="s">
        <v>39</v>
      </c>
      <c r="I8" s="11">
        <v>5</v>
      </c>
      <c r="J8" s="11">
        <v>0</v>
      </c>
      <c r="K8" s="62">
        <f t="shared" ref="K8:K51" si="4">IF(I8=0,"",J8/I8)</f>
        <v>0</v>
      </c>
      <c r="L8" s="71" t="s">
        <v>39</v>
      </c>
      <c r="M8" s="11">
        <v>1</v>
      </c>
      <c r="N8" s="11">
        <v>0</v>
      </c>
      <c r="O8" s="62">
        <f t="shared" ref="O8:O51" si="5">IF(M8=0,"",N8/M8)</f>
        <v>0</v>
      </c>
      <c r="P8" s="71" t="s">
        <v>39</v>
      </c>
      <c r="Q8" s="11">
        <v>1</v>
      </c>
      <c r="R8" s="11">
        <v>0</v>
      </c>
      <c r="S8" s="62">
        <f t="shared" ref="S8:S51" si="6">IF(Q8=0,"",R8/Q8)</f>
        <v>0</v>
      </c>
      <c r="T8" s="71" t="s">
        <v>39</v>
      </c>
      <c r="U8" s="11">
        <v>5</v>
      </c>
      <c r="V8" s="11">
        <v>0</v>
      </c>
      <c r="W8" s="62">
        <f t="shared" ref="W8:W51" si="7">IF(U8=0,"",V8/U8)</f>
        <v>0</v>
      </c>
      <c r="X8" s="71" t="s">
        <v>39</v>
      </c>
      <c r="Y8" s="19">
        <f t="shared" si="0"/>
        <v>17</v>
      </c>
      <c r="Z8" s="11">
        <f t="shared" si="1"/>
        <v>2</v>
      </c>
      <c r="AA8" s="87">
        <f>Y8-Z8</f>
        <v>15</v>
      </c>
      <c r="AB8" s="44">
        <f t="shared" si="2"/>
        <v>0.11764705882352941</v>
      </c>
    </row>
    <row r="9" spans="1:28" ht="27.95" customHeight="1">
      <c r="A9" s="258"/>
      <c r="B9" s="227"/>
      <c r="C9" s="230"/>
      <c r="D9" s="110" t="s">
        <v>70</v>
      </c>
      <c r="E9" s="11">
        <v>5</v>
      </c>
      <c r="F9" s="11">
        <v>1</v>
      </c>
      <c r="G9" s="62">
        <f t="shared" si="3"/>
        <v>0.2</v>
      </c>
      <c r="H9" s="71" t="s">
        <v>53</v>
      </c>
      <c r="I9" s="11">
        <v>5</v>
      </c>
      <c r="J9" s="11">
        <v>0</v>
      </c>
      <c r="K9" s="62">
        <f t="shared" si="4"/>
        <v>0</v>
      </c>
      <c r="L9" s="71" t="s">
        <v>53</v>
      </c>
      <c r="M9" s="11">
        <v>1</v>
      </c>
      <c r="N9" s="11">
        <v>1</v>
      </c>
      <c r="O9" s="62">
        <f t="shared" si="5"/>
        <v>1</v>
      </c>
      <c r="P9" s="71" t="s">
        <v>53</v>
      </c>
      <c r="Q9" s="11">
        <v>1</v>
      </c>
      <c r="R9" s="11">
        <v>1</v>
      </c>
      <c r="S9" s="62">
        <f t="shared" si="6"/>
        <v>1</v>
      </c>
      <c r="T9" s="71" t="s">
        <v>53</v>
      </c>
      <c r="U9" s="11">
        <v>5</v>
      </c>
      <c r="V9" s="11">
        <v>0</v>
      </c>
      <c r="W9" s="62">
        <f t="shared" si="7"/>
        <v>0</v>
      </c>
      <c r="X9" s="71" t="s">
        <v>53</v>
      </c>
      <c r="Y9" s="19">
        <f t="shared" si="0"/>
        <v>17</v>
      </c>
      <c r="Z9" s="11">
        <f t="shared" si="1"/>
        <v>3</v>
      </c>
      <c r="AA9" s="87">
        <f t="shared" ref="AA9:AA51" si="8">Y9-Z9</f>
        <v>14</v>
      </c>
      <c r="AB9" s="44">
        <f t="shared" si="2"/>
        <v>0.17647058823529413</v>
      </c>
    </row>
    <row r="10" spans="1:28" ht="27.95" customHeight="1">
      <c r="A10" s="258"/>
      <c r="B10" s="227"/>
      <c r="C10" s="230"/>
      <c r="D10" s="110" t="s">
        <v>65</v>
      </c>
      <c r="E10" s="11">
        <v>5</v>
      </c>
      <c r="F10" s="11">
        <v>5</v>
      </c>
      <c r="G10" s="62">
        <f t="shared" si="3"/>
        <v>1</v>
      </c>
      <c r="H10" s="71" t="s">
        <v>52</v>
      </c>
      <c r="I10" s="11">
        <v>5</v>
      </c>
      <c r="J10" s="11">
        <v>0</v>
      </c>
      <c r="K10" s="62">
        <f t="shared" si="4"/>
        <v>0</v>
      </c>
      <c r="L10" s="71" t="s">
        <v>52</v>
      </c>
      <c r="M10" s="11">
        <v>5</v>
      </c>
      <c r="N10" s="11">
        <v>0</v>
      </c>
      <c r="O10" s="62">
        <f t="shared" si="5"/>
        <v>0</v>
      </c>
      <c r="P10" s="71" t="s">
        <v>52</v>
      </c>
      <c r="Q10" s="11">
        <v>5</v>
      </c>
      <c r="R10" s="11">
        <v>0</v>
      </c>
      <c r="S10" s="62">
        <f t="shared" si="6"/>
        <v>0</v>
      </c>
      <c r="T10" s="71" t="s">
        <v>52</v>
      </c>
      <c r="U10" s="11">
        <v>5</v>
      </c>
      <c r="V10" s="11">
        <v>0</v>
      </c>
      <c r="W10" s="62">
        <f t="shared" si="7"/>
        <v>0</v>
      </c>
      <c r="X10" s="71" t="s">
        <v>52</v>
      </c>
      <c r="Y10" s="19">
        <f t="shared" si="0"/>
        <v>25</v>
      </c>
      <c r="Z10" s="11">
        <f t="shared" si="1"/>
        <v>5</v>
      </c>
      <c r="AA10" s="87">
        <f t="shared" si="8"/>
        <v>20</v>
      </c>
      <c r="AB10" s="44">
        <f t="shared" si="2"/>
        <v>0.2</v>
      </c>
    </row>
    <row r="11" spans="1:28" ht="27.75" customHeight="1">
      <c r="A11" s="258"/>
      <c r="B11" s="227"/>
      <c r="C11" s="230"/>
      <c r="D11" s="110" t="s">
        <v>59</v>
      </c>
      <c r="E11" s="11">
        <v>1</v>
      </c>
      <c r="F11" s="11">
        <v>1</v>
      </c>
      <c r="G11" s="62">
        <f t="shared" si="3"/>
        <v>1</v>
      </c>
      <c r="H11" s="71" t="s">
        <v>52</v>
      </c>
      <c r="I11" s="11">
        <v>1</v>
      </c>
      <c r="J11" s="11">
        <v>0</v>
      </c>
      <c r="K11" s="62">
        <f t="shared" si="4"/>
        <v>0</v>
      </c>
      <c r="L11" s="71" t="s">
        <v>52</v>
      </c>
      <c r="M11" s="11">
        <v>1</v>
      </c>
      <c r="N11" s="11">
        <v>1</v>
      </c>
      <c r="O11" s="62">
        <f t="shared" si="5"/>
        <v>1</v>
      </c>
      <c r="P11" s="71" t="s">
        <v>52</v>
      </c>
      <c r="Q11" s="11">
        <v>1</v>
      </c>
      <c r="R11" s="11">
        <v>1</v>
      </c>
      <c r="S11" s="62">
        <f t="shared" si="6"/>
        <v>1</v>
      </c>
      <c r="T11" s="71" t="s">
        <v>52</v>
      </c>
      <c r="U11" s="11">
        <v>1</v>
      </c>
      <c r="V11" s="11">
        <v>0</v>
      </c>
      <c r="W11" s="62">
        <v>1</v>
      </c>
      <c r="X11" s="71" t="s">
        <v>52</v>
      </c>
      <c r="Y11" s="19">
        <f t="shared" si="0"/>
        <v>5</v>
      </c>
      <c r="Z11" s="11">
        <f t="shared" si="1"/>
        <v>3</v>
      </c>
      <c r="AA11" s="87">
        <f t="shared" si="8"/>
        <v>2</v>
      </c>
      <c r="AB11" s="44">
        <f t="shared" si="2"/>
        <v>0.6</v>
      </c>
    </row>
    <row r="12" spans="1:28" ht="32.25" customHeight="1">
      <c r="A12" s="258"/>
      <c r="B12" s="227"/>
      <c r="C12" s="231" t="s">
        <v>32</v>
      </c>
      <c r="D12" s="26" t="s">
        <v>73</v>
      </c>
      <c r="E12" s="18">
        <v>2</v>
      </c>
      <c r="F12" s="11">
        <v>2</v>
      </c>
      <c r="G12" s="24">
        <f t="shared" si="3"/>
        <v>1</v>
      </c>
      <c r="H12" s="71" t="s">
        <v>52</v>
      </c>
      <c r="I12" s="18">
        <v>3</v>
      </c>
      <c r="J12" s="11">
        <v>0</v>
      </c>
      <c r="K12" s="24">
        <f t="shared" si="4"/>
        <v>0</v>
      </c>
      <c r="L12" s="71" t="s">
        <v>52</v>
      </c>
      <c r="M12" s="18">
        <v>1</v>
      </c>
      <c r="N12" s="11">
        <v>1</v>
      </c>
      <c r="O12" s="24">
        <f t="shared" si="5"/>
        <v>1</v>
      </c>
      <c r="P12" s="71" t="s">
        <v>52</v>
      </c>
      <c r="Q12" s="18">
        <v>1</v>
      </c>
      <c r="R12" s="11">
        <v>1</v>
      </c>
      <c r="S12" s="24">
        <f t="shared" si="6"/>
        <v>1</v>
      </c>
      <c r="T12" s="71" t="s">
        <v>52</v>
      </c>
      <c r="U12" s="18">
        <v>4</v>
      </c>
      <c r="V12" s="11">
        <v>0</v>
      </c>
      <c r="W12" s="24">
        <f t="shared" si="7"/>
        <v>0</v>
      </c>
      <c r="X12" s="71" t="s">
        <v>52</v>
      </c>
      <c r="Y12" s="21">
        <f t="shared" si="0"/>
        <v>11</v>
      </c>
      <c r="Z12" s="18">
        <f t="shared" si="1"/>
        <v>4</v>
      </c>
      <c r="AA12" s="88">
        <f t="shared" si="8"/>
        <v>7</v>
      </c>
      <c r="AB12" s="45">
        <f t="shared" si="2"/>
        <v>0.36363636363636365</v>
      </c>
    </row>
    <row r="13" spans="1:28" ht="27.95" customHeight="1">
      <c r="A13" s="258"/>
      <c r="B13" s="227"/>
      <c r="C13" s="231"/>
      <c r="D13" s="26" t="s">
        <v>61</v>
      </c>
      <c r="E13" s="18">
        <v>2</v>
      </c>
      <c r="F13" s="11">
        <v>0</v>
      </c>
      <c r="G13" s="24">
        <f t="shared" si="3"/>
        <v>0</v>
      </c>
      <c r="H13" s="71" t="s">
        <v>52</v>
      </c>
      <c r="I13" s="18">
        <v>2</v>
      </c>
      <c r="J13" s="11">
        <v>0</v>
      </c>
      <c r="K13" s="24">
        <f t="shared" si="4"/>
        <v>0</v>
      </c>
      <c r="L13" s="71" t="s">
        <v>52</v>
      </c>
      <c r="M13" s="18">
        <v>1</v>
      </c>
      <c r="N13" s="11">
        <v>0</v>
      </c>
      <c r="O13" s="24">
        <f t="shared" si="5"/>
        <v>0</v>
      </c>
      <c r="P13" s="71" t="s">
        <v>52</v>
      </c>
      <c r="Q13" s="18">
        <v>1</v>
      </c>
      <c r="R13" s="11">
        <v>0</v>
      </c>
      <c r="S13" s="24">
        <f t="shared" si="6"/>
        <v>0</v>
      </c>
      <c r="T13" s="71" t="s">
        <v>52</v>
      </c>
      <c r="U13" s="18">
        <v>2</v>
      </c>
      <c r="V13" s="11">
        <v>0</v>
      </c>
      <c r="W13" s="24">
        <f t="shared" si="7"/>
        <v>0</v>
      </c>
      <c r="X13" s="71" t="s">
        <v>52</v>
      </c>
      <c r="Y13" s="21">
        <f t="shared" si="0"/>
        <v>8</v>
      </c>
      <c r="Z13" s="18">
        <f t="shared" si="1"/>
        <v>0</v>
      </c>
      <c r="AA13" s="88">
        <f t="shared" si="8"/>
        <v>8</v>
      </c>
      <c r="AB13" s="45"/>
    </row>
    <row r="14" spans="1:28" ht="27.95" customHeight="1">
      <c r="A14" s="258"/>
      <c r="B14" s="227"/>
      <c r="C14" s="231"/>
      <c r="D14" s="26" t="s">
        <v>63</v>
      </c>
      <c r="E14" s="18">
        <v>5</v>
      </c>
      <c r="F14" s="11">
        <v>5</v>
      </c>
      <c r="G14" s="24">
        <f t="shared" si="3"/>
        <v>1</v>
      </c>
      <c r="H14" s="71" t="s">
        <v>52</v>
      </c>
      <c r="I14" s="18">
        <v>5</v>
      </c>
      <c r="J14" s="11">
        <v>0</v>
      </c>
      <c r="K14" s="24">
        <f t="shared" si="4"/>
        <v>0</v>
      </c>
      <c r="L14" s="71" t="s">
        <v>52</v>
      </c>
      <c r="M14" s="18">
        <v>1</v>
      </c>
      <c r="N14" s="11">
        <v>1</v>
      </c>
      <c r="O14" s="24">
        <f t="shared" si="5"/>
        <v>1</v>
      </c>
      <c r="P14" s="71" t="s">
        <v>52</v>
      </c>
      <c r="Q14" s="18">
        <v>1</v>
      </c>
      <c r="R14" s="11">
        <v>1</v>
      </c>
      <c r="S14" s="24">
        <f t="shared" si="6"/>
        <v>1</v>
      </c>
      <c r="T14" s="71" t="s">
        <v>52</v>
      </c>
      <c r="U14" s="18">
        <v>5</v>
      </c>
      <c r="V14" s="11">
        <v>0</v>
      </c>
      <c r="W14" s="24">
        <f t="shared" si="7"/>
        <v>0</v>
      </c>
      <c r="X14" s="71" t="s">
        <v>52</v>
      </c>
      <c r="Y14" s="21">
        <f t="shared" si="0"/>
        <v>17</v>
      </c>
      <c r="Z14" s="18">
        <f t="shared" si="1"/>
        <v>7</v>
      </c>
      <c r="AA14" s="88">
        <f t="shared" si="8"/>
        <v>10</v>
      </c>
      <c r="AB14" s="45"/>
    </row>
    <row r="15" spans="1:28" ht="27.95" customHeight="1">
      <c r="A15" s="258"/>
      <c r="B15" s="227"/>
      <c r="C15" s="231"/>
      <c r="D15" s="26" t="s">
        <v>60</v>
      </c>
      <c r="E15" s="18">
        <v>1</v>
      </c>
      <c r="F15" s="11">
        <v>1</v>
      </c>
      <c r="G15" s="24">
        <f t="shared" si="3"/>
        <v>1</v>
      </c>
      <c r="H15" s="71" t="s">
        <v>52</v>
      </c>
      <c r="I15" s="18">
        <v>5</v>
      </c>
      <c r="J15" s="11">
        <v>0</v>
      </c>
      <c r="K15" s="24">
        <f t="shared" si="4"/>
        <v>0</v>
      </c>
      <c r="L15" s="71" t="s">
        <v>52</v>
      </c>
      <c r="M15" s="18">
        <v>1</v>
      </c>
      <c r="N15" s="11">
        <v>0</v>
      </c>
      <c r="O15" s="24">
        <f t="shared" si="5"/>
        <v>0</v>
      </c>
      <c r="P15" s="71" t="s">
        <v>52</v>
      </c>
      <c r="Q15" s="18">
        <v>1</v>
      </c>
      <c r="R15" s="11">
        <v>0</v>
      </c>
      <c r="S15" s="24">
        <f t="shared" si="6"/>
        <v>0</v>
      </c>
      <c r="T15" s="71" t="s">
        <v>52</v>
      </c>
      <c r="U15" s="18">
        <v>5</v>
      </c>
      <c r="V15" s="11">
        <v>0</v>
      </c>
      <c r="W15" s="24">
        <f t="shared" si="7"/>
        <v>0</v>
      </c>
      <c r="X15" s="71" t="s">
        <v>52</v>
      </c>
      <c r="Y15" s="21">
        <f t="shared" si="0"/>
        <v>13</v>
      </c>
      <c r="Z15" s="18">
        <f t="shared" si="1"/>
        <v>1</v>
      </c>
      <c r="AA15" s="88">
        <f t="shared" si="8"/>
        <v>12</v>
      </c>
      <c r="AB15" s="45"/>
    </row>
    <row r="16" spans="1:28" ht="27.95" customHeight="1">
      <c r="A16" s="258"/>
      <c r="B16" s="227"/>
      <c r="C16" s="231"/>
      <c r="D16" s="26" t="s">
        <v>62</v>
      </c>
      <c r="E16" s="18">
        <v>1</v>
      </c>
      <c r="F16" s="11">
        <v>0</v>
      </c>
      <c r="G16" s="24">
        <f t="shared" si="3"/>
        <v>0</v>
      </c>
      <c r="H16" s="71" t="s">
        <v>52</v>
      </c>
      <c r="I16" s="18">
        <v>1</v>
      </c>
      <c r="J16" s="11">
        <v>0</v>
      </c>
      <c r="K16" s="24">
        <f t="shared" si="4"/>
        <v>0</v>
      </c>
      <c r="L16" s="71" t="s">
        <v>52</v>
      </c>
      <c r="M16" s="18">
        <v>1</v>
      </c>
      <c r="N16" s="11">
        <v>0</v>
      </c>
      <c r="O16" s="24">
        <f t="shared" si="5"/>
        <v>0</v>
      </c>
      <c r="P16" s="71" t="s">
        <v>52</v>
      </c>
      <c r="Q16" s="18">
        <v>1</v>
      </c>
      <c r="R16" s="11">
        <v>0</v>
      </c>
      <c r="S16" s="24">
        <f t="shared" si="6"/>
        <v>0</v>
      </c>
      <c r="T16" s="71" t="s">
        <v>52</v>
      </c>
      <c r="U16" s="18">
        <v>1</v>
      </c>
      <c r="V16" s="11">
        <v>0</v>
      </c>
      <c r="W16" s="24">
        <f t="shared" si="7"/>
        <v>0</v>
      </c>
      <c r="X16" s="71" t="s">
        <v>52</v>
      </c>
      <c r="Y16" s="21">
        <f t="shared" si="0"/>
        <v>5</v>
      </c>
      <c r="Z16" s="18">
        <f t="shared" si="1"/>
        <v>0</v>
      </c>
      <c r="AA16" s="88">
        <f t="shared" si="8"/>
        <v>5</v>
      </c>
      <c r="AB16" s="45">
        <f t="shared" ref="AB16:AB22" si="9">IF(Y16=0,1,Z16/Y16)</f>
        <v>0</v>
      </c>
    </row>
    <row r="17" spans="1:28" ht="27.95" customHeight="1">
      <c r="A17" s="258"/>
      <c r="B17" s="227"/>
      <c r="C17" s="232" t="s">
        <v>18</v>
      </c>
      <c r="D17" s="25" t="s">
        <v>67</v>
      </c>
      <c r="E17" s="12">
        <v>1</v>
      </c>
      <c r="F17" s="11">
        <v>0</v>
      </c>
      <c r="G17" s="63">
        <f t="shared" si="3"/>
        <v>0</v>
      </c>
      <c r="H17" s="71" t="s">
        <v>52</v>
      </c>
      <c r="I17" s="12">
        <v>1</v>
      </c>
      <c r="J17" s="11">
        <v>0</v>
      </c>
      <c r="K17" s="63">
        <f t="shared" si="4"/>
        <v>0</v>
      </c>
      <c r="L17" s="71" t="s">
        <v>52</v>
      </c>
      <c r="M17" s="12">
        <v>1</v>
      </c>
      <c r="N17" s="11">
        <v>1</v>
      </c>
      <c r="O17" s="63">
        <f t="shared" si="5"/>
        <v>1</v>
      </c>
      <c r="P17" s="71" t="s">
        <v>52</v>
      </c>
      <c r="Q17" s="12">
        <v>1</v>
      </c>
      <c r="R17" s="11">
        <v>1</v>
      </c>
      <c r="S17" s="63">
        <f t="shared" si="6"/>
        <v>1</v>
      </c>
      <c r="T17" s="71" t="s">
        <v>52</v>
      </c>
      <c r="U17" s="12">
        <v>1</v>
      </c>
      <c r="V17" s="11">
        <v>0</v>
      </c>
      <c r="W17" s="63">
        <f t="shared" si="7"/>
        <v>0</v>
      </c>
      <c r="X17" s="71" t="s">
        <v>52</v>
      </c>
      <c r="Y17" s="20">
        <f t="shared" si="0"/>
        <v>5</v>
      </c>
      <c r="Z17" s="12">
        <f t="shared" si="1"/>
        <v>2</v>
      </c>
      <c r="AA17" s="89">
        <f t="shared" si="8"/>
        <v>3</v>
      </c>
      <c r="AB17" s="46">
        <f t="shared" si="9"/>
        <v>0.4</v>
      </c>
    </row>
    <row r="18" spans="1:28" ht="27.95" customHeight="1">
      <c r="A18" s="258"/>
      <c r="B18" s="227"/>
      <c r="C18" s="232"/>
      <c r="D18" s="25" t="s">
        <v>64</v>
      </c>
      <c r="E18" s="12">
        <v>2</v>
      </c>
      <c r="F18" s="11">
        <v>2</v>
      </c>
      <c r="G18" s="63">
        <f t="shared" si="3"/>
        <v>1</v>
      </c>
      <c r="H18" s="71" t="s">
        <v>39</v>
      </c>
      <c r="I18" s="12">
        <v>3</v>
      </c>
      <c r="J18" s="11">
        <v>0</v>
      </c>
      <c r="K18" s="63">
        <f t="shared" si="4"/>
        <v>0</v>
      </c>
      <c r="L18" s="71" t="s">
        <v>39</v>
      </c>
      <c r="M18" s="12">
        <v>1</v>
      </c>
      <c r="N18" s="11">
        <v>0</v>
      </c>
      <c r="O18" s="63">
        <f t="shared" si="5"/>
        <v>0</v>
      </c>
      <c r="P18" s="71" t="s">
        <v>39</v>
      </c>
      <c r="Q18" s="12">
        <v>1</v>
      </c>
      <c r="R18" s="11">
        <v>0</v>
      </c>
      <c r="S18" s="63">
        <f t="shared" si="6"/>
        <v>0</v>
      </c>
      <c r="T18" s="71" t="s">
        <v>39</v>
      </c>
      <c r="U18" s="12">
        <v>3</v>
      </c>
      <c r="V18" s="11">
        <v>0</v>
      </c>
      <c r="W18" s="63">
        <f t="shared" si="7"/>
        <v>0</v>
      </c>
      <c r="X18" s="71" t="s">
        <v>39</v>
      </c>
      <c r="Y18" s="20">
        <f t="shared" si="0"/>
        <v>10</v>
      </c>
      <c r="Z18" s="12">
        <f t="shared" si="1"/>
        <v>2</v>
      </c>
      <c r="AA18" s="89">
        <f t="shared" si="8"/>
        <v>8</v>
      </c>
      <c r="AB18" s="46">
        <f t="shared" si="9"/>
        <v>0.2</v>
      </c>
    </row>
    <row r="19" spans="1:28" ht="27.95" customHeight="1">
      <c r="A19" s="258"/>
      <c r="B19" s="227"/>
      <c r="C19" s="232"/>
      <c r="D19" s="25" t="s">
        <v>76</v>
      </c>
      <c r="E19" s="12">
        <v>1</v>
      </c>
      <c r="F19" s="11">
        <v>1</v>
      </c>
      <c r="G19" s="63">
        <f t="shared" si="3"/>
        <v>1</v>
      </c>
      <c r="H19" s="71" t="s">
        <v>52</v>
      </c>
      <c r="I19" s="12">
        <v>5</v>
      </c>
      <c r="J19" s="11">
        <v>0</v>
      </c>
      <c r="K19" s="63">
        <f t="shared" si="4"/>
        <v>0</v>
      </c>
      <c r="L19" s="71" t="s">
        <v>52</v>
      </c>
      <c r="M19" s="12">
        <v>1</v>
      </c>
      <c r="N19" s="11">
        <v>1</v>
      </c>
      <c r="O19" s="63">
        <f t="shared" si="5"/>
        <v>1</v>
      </c>
      <c r="P19" s="71" t="s">
        <v>52</v>
      </c>
      <c r="Q19" s="12">
        <v>1</v>
      </c>
      <c r="R19" s="11">
        <v>1</v>
      </c>
      <c r="S19" s="63">
        <f t="shared" si="6"/>
        <v>1</v>
      </c>
      <c r="T19" s="71" t="s">
        <v>52</v>
      </c>
      <c r="U19" s="12">
        <v>5</v>
      </c>
      <c r="V19" s="11">
        <v>0</v>
      </c>
      <c r="W19" s="63">
        <f t="shared" si="7"/>
        <v>0</v>
      </c>
      <c r="X19" s="71" t="s">
        <v>52</v>
      </c>
      <c r="Y19" s="20">
        <f t="shared" si="0"/>
        <v>13</v>
      </c>
      <c r="Z19" s="12">
        <f t="shared" si="1"/>
        <v>3</v>
      </c>
      <c r="AA19" s="89">
        <f t="shared" si="8"/>
        <v>10</v>
      </c>
      <c r="AB19" s="46">
        <f t="shared" si="9"/>
        <v>0.23076923076923078</v>
      </c>
    </row>
    <row r="20" spans="1:28" ht="27.95" customHeight="1">
      <c r="A20" s="258"/>
      <c r="B20" s="227"/>
      <c r="C20" s="232"/>
      <c r="D20" s="25" t="s">
        <v>87</v>
      </c>
      <c r="E20" s="12">
        <v>1</v>
      </c>
      <c r="F20" s="11">
        <v>0</v>
      </c>
      <c r="G20" s="63">
        <f t="shared" si="3"/>
        <v>0</v>
      </c>
      <c r="H20" s="71" t="s">
        <v>52</v>
      </c>
      <c r="I20" s="12">
        <v>1</v>
      </c>
      <c r="J20" s="11">
        <v>0</v>
      </c>
      <c r="K20" s="63">
        <f t="shared" si="4"/>
        <v>0</v>
      </c>
      <c r="L20" s="71" t="s">
        <v>52</v>
      </c>
      <c r="M20" s="12">
        <v>1</v>
      </c>
      <c r="N20" s="11">
        <v>0</v>
      </c>
      <c r="O20" s="63">
        <f t="shared" si="5"/>
        <v>0</v>
      </c>
      <c r="P20" s="71" t="s">
        <v>52</v>
      </c>
      <c r="Q20" s="12">
        <v>1</v>
      </c>
      <c r="R20" s="11">
        <v>0</v>
      </c>
      <c r="S20" s="63">
        <f t="shared" si="6"/>
        <v>0</v>
      </c>
      <c r="T20" s="71" t="s">
        <v>52</v>
      </c>
      <c r="U20" s="12">
        <v>1</v>
      </c>
      <c r="V20" s="11">
        <v>0</v>
      </c>
      <c r="W20" s="63">
        <f t="shared" si="7"/>
        <v>0</v>
      </c>
      <c r="X20" s="71" t="s">
        <v>52</v>
      </c>
      <c r="Y20" s="20">
        <f t="shared" si="0"/>
        <v>5</v>
      </c>
      <c r="Z20" s="12">
        <f t="shared" si="1"/>
        <v>0</v>
      </c>
      <c r="AA20" s="89">
        <f t="shared" si="8"/>
        <v>5</v>
      </c>
      <c r="AB20" s="46">
        <f t="shared" si="9"/>
        <v>0</v>
      </c>
    </row>
    <row r="21" spans="1:28" ht="27.95" customHeight="1">
      <c r="A21" s="258"/>
      <c r="B21" s="228"/>
      <c r="C21" s="233"/>
      <c r="D21" s="25" t="s">
        <v>86</v>
      </c>
      <c r="E21" s="13">
        <v>1</v>
      </c>
      <c r="F21" s="11">
        <v>1</v>
      </c>
      <c r="G21" s="64">
        <f t="shared" si="3"/>
        <v>1</v>
      </c>
      <c r="H21" s="72" t="s">
        <v>52</v>
      </c>
      <c r="I21" s="13">
        <v>1</v>
      </c>
      <c r="J21" s="11">
        <v>0</v>
      </c>
      <c r="K21" s="64">
        <f t="shared" si="4"/>
        <v>0</v>
      </c>
      <c r="L21" s="72" t="s">
        <v>39</v>
      </c>
      <c r="M21" s="13">
        <v>1</v>
      </c>
      <c r="N21" s="11">
        <v>1</v>
      </c>
      <c r="O21" s="64">
        <f t="shared" si="5"/>
        <v>1</v>
      </c>
      <c r="P21" s="72" t="s">
        <v>52</v>
      </c>
      <c r="Q21" s="13">
        <v>1</v>
      </c>
      <c r="R21" s="11">
        <v>1</v>
      </c>
      <c r="S21" s="64">
        <f t="shared" si="6"/>
        <v>1</v>
      </c>
      <c r="T21" s="72" t="s">
        <v>52</v>
      </c>
      <c r="U21" s="13">
        <v>1</v>
      </c>
      <c r="V21" s="11">
        <v>0</v>
      </c>
      <c r="W21" s="64">
        <f t="shared" si="7"/>
        <v>0</v>
      </c>
      <c r="X21" s="72" t="s">
        <v>52</v>
      </c>
      <c r="Y21" s="22">
        <f t="shared" si="0"/>
        <v>5</v>
      </c>
      <c r="Z21" s="14">
        <f t="shared" si="1"/>
        <v>3</v>
      </c>
      <c r="AA21" s="90">
        <f t="shared" si="8"/>
        <v>2</v>
      </c>
      <c r="AB21" s="47">
        <f t="shared" si="9"/>
        <v>0.6</v>
      </c>
    </row>
    <row r="22" spans="1:28" ht="27.95" customHeight="1">
      <c r="A22" s="258"/>
      <c r="B22" s="248" t="s">
        <v>56</v>
      </c>
      <c r="C22" s="229" t="s">
        <v>40</v>
      </c>
      <c r="D22" s="109" t="s">
        <v>69</v>
      </c>
      <c r="E22" s="17">
        <v>1</v>
      </c>
      <c r="F22" s="11">
        <v>1</v>
      </c>
      <c r="G22" s="65">
        <f t="shared" si="3"/>
        <v>1</v>
      </c>
      <c r="H22" s="70" t="s">
        <v>39</v>
      </c>
      <c r="I22" s="17">
        <v>1</v>
      </c>
      <c r="J22" s="11">
        <v>0</v>
      </c>
      <c r="K22" s="65">
        <f t="shared" si="4"/>
        <v>0</v>
      </c>
      <c r="L22" s="70" t="s">
        <v>39</v>
      </c>
      <c r="M22" s="17">
        <v>1</v>
      </c>
      <c r="N22" s="11">
        <v>1</v>
      </c>
      <c r="O22" s="65">
        <f t="shared" si="5"/>
        <v>1</v>
      </c>
      <c r="P22" s="70" t="s">
        <v>39</v>
      </c>
      <c r="Q22" s="17">
        <v>1</v>
      </c>
      <c r="R22" s="11">
        <v>1</v>
      </c>
      <c r="S22" s="65">
        <f t="shared" si="6"/>
        <v>1</v>
      </c>
      <c r="T22" s="70" t="s">
        <v>39</v>
      </c>
      <c r="U22" s="17">
        <v>1</v>
      </c>
      <c r="V22" s="11">
        <v>0</v>
      </c>
      <c r="W22" s="65">
        <f t="shared" si="7"/>
        <v>0</v>
      </c>
      <c r="X22" s="70" t="s">
        <v>39</v>
      </c>
      <c r="Y22" s="19">
        <f t="shared" si="0"/>
        <v>5</v>
      </c>
      <c r="Z22" s="11">
        <f t="shared" si="1"/>
        <v>3</v>
      </c>
      <c r="AA22" s="87">
        <f t="shared" si="8"/>
        <v>2</v>
      </c>
      <c r="AB22" s="44">
        <f t="shared" si="9"/>
        <v>0.6</v>
      </c>
    </row>
    <row r="23" spans="1:28" ht="29.25" customHeight="1">
      <c r="A23" s="258"/>
      <c r="B23" s="227"/>
      <c r="C23" s="230"/>
      <c r="D23" s="103" t="s">
        <v>74</v>
      </c>
      <c r="E23" s="11">
        <v>1</v>
      </c>
      <c r="F23" s="11">
        <v>1</v>
      </c>
      <c r="G23" s="61">
        <f t="shared" si="3"/>
        <v>1</v>
      </c>
      <c r="H23" s="71" t="s">
        <v>39</v>
      </c>
      <c r="I23" s="11">
        <v>1</v>
      </c>
      <c r="J23" s="11">
        <v>0</v>
      </c>
      <c r="K23" s="61">
        <f t="shared" si="4"/>
        <v>0</v>
      </c>
      <c r="L23" s="71" t="s">
        <v>39</v>
      </c>
      <c r="M23" s="11">
        <v>1</v>
      </c>
      <c r="N23" s="11">
        <v>1</v>
      </c>
      <c r="O23" s="61">
        <f t="shared" si="5"/>
        <v>1</v>
      </c>
      <c r="P23" s="71" t="s">
        <v>39</v>
      </c>
      <c r="Q23" s="11">
        <v>1</v>
      </c>
      <c r="R23" s="11">
        <v>1</v>
      </c>
      <c r="S23" s="61">
        <f t="shared" si="6"/>
        <v>1</v>
      </c>
      <c r="T23" s="71" t="s">
        <v>39</v>
      </c>
      <c r="U23" s="11">
        <v>1</v>
      </c>
      <c r="V23" s="11">
        <v>0</v>
      </c>
      <c r="W23" s="61">
        <f t="shared" si="7"/>
        <v>0</v>
      </c>
      <c r="X23" s="71" t="s">
        <v>39</v>
      </c>
      <c r="Y23" s="19">
        <f t="shared" si="0"/>
        <v>5</v>
      </c>
      <c r="Z23" s="11">
        <f t="shared" si="1"/>
        <v>3</v>
      </c>
      <c r="AA23" s="87">
        <f t="shared" si="8"/>
        <v>2</v>
      </c>
      <c r="AB23" s="44"/>
    </row>
    <row r="24" spans="1:28" ht="23.25" customHeight="1">
      <c r="A24" s="258"/>
      <c r="B24" s="227"/>
      <c r="C24" s="230"/>
      <c r="D24" s="108" t="s">
        <v>68</v>
      </c>
      <c r="E24" s="11">
        <v>2</v>
      </c>
      <c r="F24" s="11">
        <v>2</v>
      </c>
      <c r="G24" s="62">
        <f t="shared" si="3"/>
        <v>1</v>
      </c>
      <c r="H24" s="71" t="s">
        <v>52</v>
      </c>
      <c r="I24" s="11">
        <v>1</v>
      </c>
      <c r="J24" s="11">
        <v>0</v>
      </c>
      <c r="K24" s="62">
        <f t="shared" si="4"/>
        <v>0</v>
      </c>
      <c r="L24" s="71" t="s">
        <v>52</v>
      </c>
      <c r="M24" s="11">
        <v>1</v>
      </c>
      <c r="N24" s="11">
        <v>0</v>
      </c>
      <c r="O24" s="62">
        <f t="shared" si="5"/>
        <v>0</v>
      </c>
      <c r="P24" s="71" t="s">
        <v>52</v>
      </c>
      <c r="Q24" s="11">
        <v>1</v>
      </c>
      <c r="R24" s="11">
        <v>0</v>
      </c>
      <c r="S24" s="62">
        <f t="shared" si="6"/>
        <v>0</v>
      </c>
      <c r="T24" s="71" t="s">
        <v>52</v>
      </c>
      <c r="U24" s="11">
        <v>1</v>
      </c>
      <c r="V24" s="11">
        <v>0</v>
      </c>
      <c r="W24" s="62">
        <f t="shared" si="7"/>
        <v>0</v>
      </c>
      <c r="X24" s="71" t="s">
        <v>52</v>
      </c>
      <c r="Y24" s="19">
        <f t="shared" si="0"/>
        <v>6</v>
      </c>
      <c r="Z24" s="11">
        <f t="shared" si="1"/>
        <v>2</v>
      </c>
      <c r="AA24" s="87">
        <f t="shared" si="8"/>
        <v>4</v>
      </c>
      <c r="AB24" s="44">
        <f>IF(Y24=0,1,Z24/Y24)</f>
        <v>0.33333333333333331</v>
      </c>
    </row>
    <row r="25" spans="1:28" ht="31.5" customHeight="1">
      <c r="A25" s="258"/>
      <c r="B25" s="227"/>
      <c r="C25" s="230"/>
      <c r="D25" s="103" t="s">
        <v>66</v>
      </c>
      <c r="E25" s="11">
        <v>1</v>
      </c>
      <c r="F25" s="11">
        <v>1</v>
      </c>
      <c r="G25" s="62">
        <f t="shared" si="3"/>
        <v>1</v>
      </c>
      <c r="H25" s="71" t="s">
        <v>52</v>
      </c>
      <c r="I25" s="11">
        <v>1</v>
      </c>
      <c r="J25" s="11">
        <v>0</v>
      </c>
      <c r="K25" s="62">
        <f t="shared" si="4"/>
        <v>0</v>
      </c>
      <c r="L25" s="71" t="s">
        <v>52</v>
      </c>
      <c r="M25" s="11">
        <v>1</v>
      </c>
      <c r="N25" s="11">
        <v>1</v>
      </c>
      <c r="O25" s="62">
        <f t="shared" si="5"/>
        <v>1</v>
      </c>
      <c r="P25" s="71" t="s">
        <v>52</v>
      </c>
      <c r="Q25" s="11">
        <v>1</v>
      </c>
      <c r="R25" s="11">
        <v>1</v>
      </c>
      <c r="S25" s="62">
        <f t="shared" si="6"/>
        <v>1</v>
      </c>
      <c r="T25" s="71" t="s">
        <v>52</v>
      </c>
      <c r="U25" s="11">
        <v>1</v>
      </c>
      <c r="V25" s="11">
        <v>0</v>
      </c>
      <c r="W25" s="62">
        <f t="shared" si="7"/>
        <v>0</v>
      </c>
      <c r="X25" s="71" t="s">
        <v>52</v>
      </c>
      <c r="Y25" s="19">
        <f t="shared" si="0"/>
        <v>5</v>
      </c>
      <c r="Z25" s="11">
        <f t="shared" si="1"/>
        <v>3</v>
      </c>
      <c r="AA25" s="87">
        <f t="shared" si="8"/>
        <v>2</v>
      </c>
      <c r="AB25" s="44">
        <f>IF(Y25=0,1,Z25/Y25)</f>
        <v>0.6</v>
      </c>
    </row>
    <row r="26" spans="1:28" ht="23.25" customHeight="1">
      <c r="A26" s="258"/>
      <c r="B26" s="227"/>
      <c r="C26" s="230"/>
      <c r="D26" s="104" t="s">
        <v>75</v>
      </c>
      <c r="E26" s="11">
        <v>1</v>
      </c>
      <c r="F26" s="11">
        <v>0</v>
      </c>
      <c r="G26" s="62">
        <f t="shared" si="3"/>
        <v>0</v>
      </c>
      <c r="H26" s="71" t="s">
        <v>52</v>
      </c>
      <c r="I26" s="11">
        <v>1</v>
      </c>
      <c r="J26" s="11">
        <v>0</v>
      </c>
      <c r="K26" s="62">
        <f t="shared" si="4"/>
        <v>0</v>
      </c>
      <c r="L26" s="71" t="s">
        <v>52</v>
      </c>
      <c r="M26" s="11">
        <v>1</v>
      </c>
      <c r="N26" s="11">
        <v>1</v>
      </c>
      <c r="O26" s="62">
        <f t="shared" ref="O26" si="10">IF(M26=0,"",N26/M26)</f>
        <v>1</v>
      </c>
      <c r="P26" s="71" t="s">
        <v>52</v>
      </c>
      <c r="Q26" s="11">
        <v>1</v>
      </c>
      <c r="R26" s="11">
        <v>1</v>
      </c>
      <c r="S26" s="62">
        <f t="shared" si="6"/>
        <v>1</v>
      </c>
      <c r="T26" s="71" t="s">
        <v>52</v>
      </c>
      <c r="U26" s="11">
        <v>1</v>
      </c>
      <c r="V26" s="11">
        <v>0</v>
      </c>
      <c r="W26" s="62">
        <f t="shared" si="7"/>
        <v>0</v>
      </c>
      <c r="X26" s="71" t="s">
        <v>52</v>
      </c>
      <c r="Y26" s="19">
        <f t="shared" si="0"/>
        <v>5</v>
      </c>
      <c r="Z26" s="11">
        <f t="shared" si="1"/>
        <v>2</v>
      </c>
      <c r="AA26" s="87">
        <f t="shared" si="8"/>
        <v>3</v>
      </c>
      <c r="AB26" s="44">
        <f>IF(Y26=0,1,Z26/Y26)</f>
        <v>0.4</v>
      </c>
    </row>
    <row r="27" spans="1:28" ht="27.95" customHeight="1">
      <c r="A27" s="258"/>
      <c r="B27" s="227"/>
      <c r="C27" s="231" t="s">
        <v>32</v>
      </c>
      <c r="D27" s="105" t="s">
        <v>88</v>
      </c>
      <c r="E27" s="18">
        <v>1</v>
      </c>
      <c r="F27" s="11">
        <v>1</v>
      </c>
      <c r="G27" s="24">
        <f t="shared" si="3"/>
        <v>1</v>
      </c>
      <c r="H27" s="71" t="s">
        <v>53</v>
      </c>
      <c r="I27" s="18">
        <v>1</v>
      </c>
      <c r="J27" s="11">
        <v>0</v>
      </c>
      <c r="K27" s="24">
        <f t="shared" si="4"/>
        <v>0</v>
      </c>
      <c r="L27" s="71" t="s">
        <v>53</v>
      </c>
      <c r="M27" s="18">
        <v>1</v>
      </c>
      <c r="N27" s="11">
        <v>0</v>
      </c>
      <c r="O27" s="24">
        <f t="shared" si="5"/>
        <v>0</v>
      </c>
      <c r="P27" s="71" t="s">
        <v>53</v>
      </c>
      <c r="Q27" s="18">
        <v>1</v>
      </c>
      <c r="R27" s="11">
        <v>1</v>
      </c>
      <c r="S27" s="24">
        <f t="shared" si="6"/>
        <v>1</v>
      </c>
      <c r="T27" s="71" t="s">
        <v>53</v>
      </c>
      <c r="U27" s="18">
        <v>1</v>
      </c>
      <c r="V27" s="11">
        <v>0</v>
      </c>
      <c r="W27" s="24">
        <f t="shared" si="7"/>
        <v>0</v>
      </c>
      <c r="X27" s="71" t="s">
        <v>53</v>
      </c>
      <c r="Y27" s="21">
        <f t="shared" si="0"/>
        <v>5</v>
      </c>
      <c r="Z27" s="18">
        <f t="shared" si="1"/>
        <v>2</v>
      </c>
      <c r="AA27" s="88">
        <f t="shared" si="8"/>
        <v>3</v>
      </c>
      <c r="AB27" s="45">
        <f>IF(Y27=0,1,Z27/Y27)</f>
        <v>0.4</v>
      </c>
    </row>
    <row r="28" spans="1:28" ht="26.25" customHeight="1">
      <c r="A28" s="258"/>
      <c r="B28" s="227"/>
      <c r="C28" s="231"/>
      <c r="D28" s="105" t="s">
        <v>80</v>
      </c>
      <c r="E28" s="18">
        <v>1</v>
      </c>
      <c r="F28" s="11">
        <v>0</v>
      </c>
      <c r="G28" s="24">
        <f t="shared" si="3"/>
        <v>0</v>
      </c>
      <c r="H28" s="71" t="s">
        <v>39</v>
      </c>
      <c r="I28" s="18">
        <v>2</v>
      </c>
      <c r="J28" s="11">
        <v>0</v>
      </c>
      <c r="K28" s="24">
        <f t="shared" si="4"/>
        <v>0</v>
      </c>
      <c r="L28" s="71" t="s">
        <v>39</v>
      </c>
      <c r="M28" s="18">
        <v>5</v>
      </c>
      <c r="N28" s="11">
        <v>5</v>
      </c>
      <c r="O28" s="24">
        <f t="shared" si="5"/>
        <v>1</v>
      </c>
      <c r="P28" s="71" t="s">
        <v>39</v>
      </c>
      <c r="Q28" s="18">
        <v>1</v>
      </c>
      <c r="R28" s="11">
        <v>0</v>
      </c>
      <c r="S28" s="24">
        <f t="shared" si="6"/>
        <v>0</v>
      </c>
      <c r="T28" s="71" t="s">
        <v>39</v>
      </c>
      <c r="U28" s="18">
        <v>2</v>
      </c>
      <c r="V28" s="11">
        <v>0</v>
      </c>
      <c r="W28" s="24">
        <f t="shared" si="7"/>
        <v>0</v>
      </c>
      <c r="X28" s="71" t="s">
        <v>39</v>
      </c>
      <c r="Y28" s="21">
        <f t="shared" si="0"/>
        <v>11</v>
      </c>
      <c r="Z28" s="18">
        <f t="shared" si="1"/>
        <v>5</v>
      </c>
      <c r="AA28" s="88">
        <f t="shared" si="8"/>
        <v>6</v>
      </c>
      <c r="AB28" s="45"/>
    </row>
    <row r="29" spans="1:28" ht="24" customHeight="1">
      <c r="A29" s="258"/>
      <c r="B29" s="227"/>
      <c r="C29" s="231"/>
      <c r="D29" s="106" t="s">
        <v>79</v>
      </c>
      <c r="E29" s="18">
        <v>2</v>
      </c>
      <c r="F29" s="11">
        <v>2</v>
      </c>
      <c r="G29" s="24">
        <f t="shared" si="3"/>
        <v>1</v>
      </c>
      <c r="H29" s="71" t="s">
        <v>39</v>
      </c>
      <c r="I29" s="18">
        <v>1</v>
      </c>
      <c r="J29" s="11">
        <v>0</v>
      </c>
      <c r="K29" s="24">
        <f t="shared" si="4"/>
        <v>0</v>
      </c>
      <c r="L29" s="71" t="s">
        <v>52</v>
      </c>
      <c r="M29" s="18">
        <v>1</v>
      </c>
      <c r="N29" s="11">
        <v>1</v>
      </c>
      <c r="O29" s="24">
        <f t="shared" si="5"/>
        <v>1</v>
      </c>
      <c r="P29" s="71" t="s">
        <v>52</v>
      </c>
      <c r="Q29" s="18">
        <v>1</v>
      </c>
      <c r="R29" s="11">
        <v>1</v>
      </c>
      <c r="S29" s="24">
        <f t="shared" si="6"/>
        <v>1</v>
      </c>
      <c r="T29" s="71" t="s">
        <v>52</v>
      </c>
      <c r="U29" s="18">
        <v>1</v>
      </c>
      <c r="V29" s="11">
        <v>0</v>
      </c>
      <c r="W29" s="24">
        <f t="shared" si="7"/>
        <v>0</v>
      </c>
      <c r="X29" s="71" t="s">
        <v>52</v>
      </c>
      <c r="Y29" s="21">
        <f t="shared" si="0"/>
        <v>6</v>
      </c>
      <c r="Z29" s="18">
        <f t="shared" si="1"/>
        <v>4</v>
      </c>
      <c r="AA29" s="88">
        <f t="shared" si="8"/>
        <v>2</v>
      </c>
      <c r="AB29" s="45"/>
    </row>
    <row r="30" spans="1:28" ht="23.25" customHeight="1">
      <c r="A30" s="258"/>
      <c r="B30" s="227"/>
      <c r="C30" s="231"/>
      <c r="D30" s="26" t="s">
        <v>77</v>
      </c>
      <c r="E30" s="18">
        <v>1</v>
      </c>
      <c r="F30" s="11">
        <v>1</v>
      </c>
      <c r="G30" s="24">
        <f t="shared" si="3"/>
        <v>1</v>
      </c>
      <c r="H30" s="71" t="s">
        <v>53</v>
      </c>
      <c r="I30" s="18">
        <v>1</v>
      </c>
      <c r="J30" s="11">
        <v>0</v>
      </c>
      <c r="K30" s="24">
        <f t="shared" si="4"/>
        <v>0</v>
      </c>
      <c r="L30" s="71" t="s">
        <v>53</v>
      </c>
      <c r="M30" s="18">
        <v>1</v>
      </c>
      <c r="N30" s="11">
        <v>1</v>
      </c>
      <c r="O30" s="24">
        <f t="shared" si="5"/>
        <v>1</v>
      </c>
      <c r="P30" s="71" t="s">
        <v>53</v>
      </c>
      <c r="Q30" s="18">
        <v>1</v>
      </c>
      <c r="R30" s="11">
        <v>1</v>
      </c>
      <c r="S30" s="24">
        <f t="shared" si="6"/>
        <v>1</v>
      </c>
      <c r="T30" s="71" t="s">
        <v>53</v>
      </c>
      <c r="U30" s="18">
        <v>1</v>
      </c>
      <c r="V30" s="11">
        <v>0</v>
      </c>
      <c r="W30" s="24">
        <f t="shared" si="7"/>
        <v>0</v>
      </c>
      <c r="X30" s="71" t="s">
        <v>53</v>
      </c>
      <c r="Y30" s="21">
        <f t="shared" si="0"/>
        <v>5</v>
      </c>
      <c r="Z30" s="18">
        <f t="shared" si="1"/>
        <v>3</v>
      </c>
      <c r="AA30" s="88">
        <f t="shared" si="8"/>
        <v>2</v>
      </c>
      <c r="AB30" s="45">
        <f t="shared" ref="AB30:AB37" si="11">IF(Y30=0,1,Z30/Y30)</f>
        <v>0.6</v>
      </c>
    </row>
    <row r="31" spans="1:28" ht="27" customHeight="1">
      <c r="A31" s="258"/>
      <c r="B31" s="227"/>
      <c r="C31" s="231"/>
      <c r="D31" s="107" t="s">
        <v>78</v>
      </c>
      <c r="E31" s="18">
        <v>1</v>
      </c>
      <c r="F31" s="11">
        <v>1</v>
      </c>
      <c r="G31" s="24">
        <f t="shared" si="3"/>
        <v>1</v>
      </c>
      <c r="H31" s="71" t="s">
        <v>53</v>
      </c>
      <c r="I31" s="18">
        <v>1</v>
      </c>
      <c r="J31" s="11">
        <v>0</v>
      </c>
      <c r="K31" s="24">
        <f t="shared" si="4"/>
        <v>0</v>
      </c>
      <c r="L31" s="71" t="s">
        <v>53</v>
      </c>
      <c r="M31" s="18">
        <v>1</v>
      </c>
      <c r="N31" s="11">
        <v>1</v>
      </c>
      <c r="O31" s="24">
        <f t="shared" si="5"/>
        <v>1</v>
      </c>
      <c r="P31" s="71" t="s">
        <v>53</v>
      </c>
      <c r="Q31" s="18">
        <v>1</v>
      </c>
      <c r="R31" s="11">
        <v>1</v>
      </c>
      <c r="S31" s="24">
        <f t="shared" si="6"/>
        <v>1</v>
      </c>
      <c r="T31" s="71" t="s">
        <v>53</v>
      </c>
      <c r="U31" s="18">
        <v>1</v>
      </c>
      <c r="V31" s="11">
        <v>0</v>
      </c>
      <c r="W31" s="24">
        <f t="shared" si="7"/>
        <v>0</v>
      </c>
      <c r="X31" s="71" t="s">
        <v>53</v>
      </c>
      <c r="Y31" s="21">
        <f t="shared" si="0"/>
        <v>5</v>
      </c>
      <c r="Z31" s="18">
        <f t="shared" si="1"/>
        <v>3</v>
      </c>
      <c r="AA31" s="88">
        <f t="shared" si="8"/>
        <v>2</v>
      </c>
      <c r="AB31" s="45">
        <f t="shared" si="11"/>
        <v>0.6</v>
      </c>
    </row>
    <row r="32" spans="1:28" ht="27.95" customHeight="1">
      <c r="A32" s="258"/>
      <c r="B32" s="227"/>
      <c r="C32" s="232" t="s">
        <v>18</v>
      </c>
      <c r="D32" s="25" t="s">
        <v>81</v>
      </c>
      <c r="E32" s="12">
        <v>1</v>
      </c>
      <c r="F32" s="11">
        <v>1</v>
      </c>
      <c r="G32" s="63">
        <f t="shared" si="3"/>
        <v>1</v>
      </c>
      <c r="H32" s="71" t="s">
        <v>52</v>
      </c>
      <c r="I32" s="12">
        <v>1</v>
      </c>
      <c r="J32" s="11">
        <v>0</v>
      </c>
      <c r="K32" s="63">
        <f t="shared" si="4"/>
        <v>0</v>
      </c>
      <c r="L32" s="71" t="s">
        <v>52</v>
      </c>
      <c r="M32" s="12">
        <v>1</v>
      </c>
      <c r="N32" s="11">
        <v>1</v>
      </c>
      <c r="O32" s="63">
        <f t="shared" si="5"/>
        <v>1</v>
      </c>
      <c r="P32" s="71" t="s">
        <v>52</v>
      </c>
      <c r="Q32" s="12">
        <v>1</v>
      </c>
      <c r="R32" s="11">
        <v>1</v>
      </c>
      <c r="S32" s="63">
        <f t="shared" si="6"/>
        <v>1</v>
      </c>
      <c r="T32" s="71" t="s">
        <v>52</v>
      </c>
      <c r="U32" s="12">
        <v>1</v>
      </c>
      <c r="V32" s="11">
        <v>0</v>
      </c>
      <c r="W32" s="63">
        <f t="shared" si="7"/>
        <v>0</v>
      </c>
      <c r="X32" s="71" t="s">
        <v>52</v>
      </c>
      <c r="Y32" s="20">
        <f t="shared" si="0"/>
        <v>5</v>
      </c>
      <c r="Z32" s="12">
        <f t="shared" si="1"/>
        <v>3</v>
      </c>
      <c r="AA32" s="89">
        <f t="shared" si="8"/>
        <v>2</v>
      </c>
      <c r="AB32" s="46">
        <f t="shared" si="11"/>
        <v>0.6</v>
      </c>
    </row>
    <row r="33" spans="1:28" ht="27.95" customHeight="1">
      <c r="A33" s="258"/>
      <c r="B33" s="227"/>
      <c r="C33" s="232"/>
      <c r="D33" s="25" t="s">
        <v>82</v>
      </c>
      <c r="E33" s="12">
        <v>1</v>
      </c>
      <c r="F33" s="11">
        <v>0</v>
      </c>
      <c r="G33" s="63">
        <f t="shared" si="3"/>
        <v>0</v>
      </c>
      <c r="H33" s="71" t="s">
        <v>52</v>
      </c>
      <c r="I33" s="12">
        <v>1</v>
      </c>
      <c r="J33" s="11">
        <v>0</v>
      </c>
      <c r="K33" s="63">
        <f t="shared" si="4"/>
        <v>0</v>
      </c>
      <c r="L33" s="71" t="s">
        <v>52</v>
      </c>
      <c r="M33" s="12">
        <v>1</v>
      </c>
      <c r="N33" s="11">
        <v>1</v>
      </c>
      <c r="O33" s="63">
        <v>0</v>
      </c>
      <c r="P33" s="71" t="s">
        <v>52</v>
      </c>
      <c r="Q33" s="12">
        <v>1</v>
      </c>
      <c r="R33" s="11">
        <v>1</v>
      </c>
      <c r="S33" s="63">
        <f t="shared" si="6"/>
        <v>1</v>
      </c>
      <c r="T33" s="71" t="s">
        <v>52</v>
      </c>
      <c r="U33" s="12">
        <v>1</v>
      </c>
      <c r="V33" s="11">
        <v>0</v>
      </c>
      <c r="W33" s="63">
        <f t="shared" si="7"/>
        <v>0</v>
      </c>
      <c r="X33" s="71" t="s">
        <v>52</v>
      </c>
      <c r="Y33" s="20">
        <f t="shared" si="0"/>
        <v>5</v>
      </c>
      <c r="Z33" s="12">
        <f t="shared" si="1"/>
        <v>2</v>
      </c>
      <c r="AA33" s="89">
        <f t="shared" si="8"/>
        <v>3</v>
      </c>
      <c r="AB33" s="46">
        <f t="shared" si="11"/>
        <v>0.4</v>
      </c>
    </row>
    <row r="34" spans="1:28" ht="27.95" customHeight="1">
      <c r="A34" s="258"/>
      <c r="B34" s="227"/>
      <c r="C34" s="232"/>
      <c r="D34" s="25" t="s">
        <v>83</v>
      </c>
      <c r="E34" s="12">
        <v>2</v>
      </c>
      <c r="F34" s="11">
        <v>2</v>
      </c>
      <c r="G34" s="63">
        <f t="shared" si="3"/>
        <v>1</v>
      </c>
      <c r="H34" s="71" t="s">
        <v>52</v>
      </c>
      <c r="I34" s="12">
        <v>1</v>
      </c>
      <c r="J34" s="11">
        <v>0</v>
      </c>
      <c r="K34" s="63">
        <f t="shared" si="4"/>
        <v>0</v>
      </c>
      <c r="L34" s="71" t="s">
        <v>52</v>
      </c>
      <c r="M34" s="12">
        <v>1</v>
      </c>
      <c r="N34" s="11">
        <v>1</v>
      </c>
      <c r="O34" s="63">
        <f t="shared" si="5"/>
        <v>1</v>
      </c>
      <c r="P34" s="71" t="s">
        <v>52</v>
      </c>
      <c r="Q34" s="12">
        <v>1</v>
      </c>
      <c r="R34" s="11">
        <v>1</v>
      </c>
      <c r="S34" s="63">
        <f t="shared" si="6"/>
        <v>1</v>
      </c>
      <c r="T34" s="71" t="s">
        <v>52</v>
      </c>
      <c r="U34" s="12">
        <v>1</v>
      </c>
      <c r="V34" s="11">
        <v>0</v>
      </c>
      <c r="W34" s="63">
        <f t="shared" si="7"/>
        <v>0</v>
      </c>
      <c r="X34" s="71" t="s">
        <v>52</v>
      </c>
      <c r="Y34" s="20">
        <f t="shared" si="0"/>
        <v>6</v>
      </c>
      <c r="Z34" s="12">
        <f t="shared" si="1"/>
        <v>4</v>
      </c>
      <c r="AA34" s="89">
        <f t="shared" si="8"/>
        <v>2</v>
      </c>
      <c r="AB34" s="46">
        <f t="shared" si="11"/>
        <v>0.66666666666666663</v>
      </c>
    </row>
    <row r="35" spans="1:28" ht="32.25" customHeight="1">
      <c r="A35" s="258"/>
      <c r="B35" s="227"/>
      <c r="C35" s="232"/>
      <c r="D35" s="25" t="s">
        <v>84</v>
      </c>
      <c r="E35" s="12">
        <v>1</v>
      </c>
      <c r="F35" s="11">
        <v>1</v>
      </c>
      <c r="G35" s="63">
        <f t="shared" si="3"/>
        <v>1</v>
      </c>
      <c r="H35" s="71" t="s">
        <v>52</v>
      </c>
      <c r="I35" s="12">
        <v>1</v>
      </c>
      <c r="J35" s="11">
        <v>0</v>
      </c>
      <c r="K35" s="63">
        <f t="shared" si="4"/>
        <v>0</v>
      </c>
      <c r="L35" s="71" t="s">
        <v>52</v>
      </c>
      <c r="M35" s="12">
        <v>1</v>
      </c>
      <c r="N35" s="11">
        <v>1</v>
      </c>
      <c r="O35" s="63">
        <f t="shared" si="5"/>
        <v>1</v>
      </c>
      <c r="P35" s="71" t="s">
        <v>52</v>
      </c>
      <c r="Q35" s="12">
        <v>1</v>
      </c>
      <c r="R35" s="11">
        <v>1</v>
      </c>
      <c r="S35" s="63">
        <f t="shared" si="6"/>
        <v>1</v>
      </c>
      <c r="T35" s="71" t="s">
        <v>52</v>
      </c>
      <c r="U35" s="12">
        <v>1</v>
      </c>
      <c r="V35" s="11">
        <v>0</v>
      </c>
      <c r="W35" s="63">
        <f t="shared" si="7"/>
        <v>0</v>
      </c>
      <c r="X35" s="71" t="s">
        <v>52</v>
      </c>
      <c r="Y35" s="20">
        <f t="shared" si="0"/>
        <v>5</v>
      </c>
      <c r="Z35" s="12">
        <f t="shared" si="1"/>
        <v>3</v>
      </c>
      <c r="AA35" s="89">
        <f t="shared" si="8"/>
        <v>2</v>
      </c>
      <c r="AB35" s="46">
        <f t="shared" si="11"/>
        <v>0.6</v>
      </c>
    </row>
    <row r="36" spans="1:28" ht="27.95" customHeight="1">
      <c r="A36" s="258"/>
      <c r="B36" s="228"/>
      <c r="C36" s="233"/>
      <c r="D36" s="25" t="s">
        <v>85</v>
      </c>
      <c r="E36" s="13">
        <v>1</v>
      </c>
      <c r="F36" s="11">
        <v>1</v>
      </c>
      <c r="G36" s="64">
        <f t="shared" si="3"/>
        <v>1</v>
      </c>
      <c r="H36" s="72" t="s">
        <v>52</v>
      </c>
      <c r="I36" s="13">
        <v>1</v>
      </c>
      <c r="J36" s="11">
        <v>0</v>
      </c>
      <c r="K36" s="64">
        <f t="shared" si="4"/>
        <v>0</v>
      </c>
      <c r="L36" s="72" t="s">
        <v>52</v>
      </c>
      <c r="M36" s="13">
        <v>1</v>
      </c>
      <c r="N36" s="11">
        <v>1</v>
      </c>
      <c r="O36" s="64">
        <f t="shared" si="5"/>
        <v>1</v>
      </c>
      <c r="P36" s="72" t="s">
        <v>52</v>
      </c>
      <c r="Q36" s="13">
        <v>1</v>
      </c>
      <c r="R36" s="11">
        <v>1</v>
      </c>
      <c r="S36" s="64">
        <f t="shared" si="6"/>
        <v>1</v>
      </c>
      <c r="T36" s="72" t="s">
        <v>52</v>
      </c>
      <c r="U36" s="13">
        <v>1</v>
      </c>
      <c r="V36" s="11">
        <v>0</v>
      </c>
      <c r="W36" s="64">
        <f t="shared" si="7"/>
        <v>0</v>
      </c>
      <c r="X36" s="72" t="s">
        <v>52</v>
      </c>
      <c r="Y36" s="22">
        <f t="shared" si="0"/>
        <v>5</v>
      </c>
      <c r="Z36" s="14">
        <f t="shared" si="1"/>
        <v>3</v>
      </c>
      <c r="AA36" s="90">
        <f t="shared" si="8"/>
        <v>2</v>
      </c>
      <c r="AB36" s="47">
        <f t="shared" si="11"/>
        <v>0.6</v>
      </c>
    </row>
    <row r="37" spans="1:28" ht="23.25" customHeight="1">
      <c r="A37" s="258"/>
      <c r="B37" s="226" t="s">
        <v>94</v>
      </c>
      <c r="C37" s="229" t="s">
        <v>42</v>
      </c>
      <c r="D37" s="111" t="s">
        <v>89</v>
      </c>
      <c r="E37" s="17">
        <v>1</v>
      </c>
      <c r="F37" s="11">
        <v>1</v>
      </c>
      <c r="G37" s="65">
        <f t="shared" si="3"/>
        <v>1</v>
      </c>
      <c r="H37" s="70" t="s">
        <v>39</v>
      </c>
      <c r="I37" s="17">
        <v>1</v>
      </c>
      <c r="J37" s="11">
        <v>0</v>
      </c>
      <c r="K37" s="65">
        <f t="shared" si="4"/>
        <v>0</v>
      </c>
      <c r="L37" s="70" t="s">
        <v>39</v>
      </c>
      <c r="M37" s="17">
        <v>1</v>
      </c>
      <c r="N37" s="11">
        <v>1</v>
      </c>
      <c r="O37" s="65">
        <f t="shared" si="5"/>
        <v>1</v>
      </c>
      <c r="P37" s="70" t="s">
        <v>39</v>
      </c>
      <c r="Q37" s="17">
        <v>1</v>
      </c>
      <c r="R37" s="11">
        <v>1</v>
      </c>
      <c r="S37" s="65">
        <f t="shared" si="6"/>
        <v>1</v>
      </c>
      <c r="T37" s="70" t="s">
        <v>39</v>
      </c>
      <c r="U37" s="17">
        <v>1</v>
      </c>
      <c r="V37" s="11">
        <v>0</v>
      </c>
      <c r="W37" s="65">
        <f t="shared" si="7"/>
        <v>0</v>
      </c>
      <c r="X37" s="70" t="s">
        <v>39</v>
      </c>
      <c r="Y37" s="23">
        <f t="shared" si="0"/>
        <v>5</v>
      </c>
      <c r="Z37" s="17">
        <f t="shared" si="1"/>
        <v>3</v>
      </c>
      <c r="AA37" s="86">
        <f t="shared" si="8"/>
        <v>2</v>
      </c>
      <c r="AB37" s="48">
        <f t="shared" si="11"/>
        <v>0.6</v>
      </c>
    </row>
    <row r="38" spans="1:28" ht="21.75" customHeight="1">
      <c r="A38" s="258"/>
      <c r="B38" s="227"/>
      <c r="C38" s="230"/>
      <c r="D38" s="104" t="s">
        <v>98</v>
      </c>
      <c r="E38" s="11">
        <v>1</v>
      </c>
      <c r="F38" s="11">
        <v>1</v>
      </c>
      <c r="G38" s="61">
        <f t="shared" si="3"/>
        <v>1</v>
      </c>
      <c r="H38" s="71" t="s">
        <v>39</v>
      </c>
      <c r="I38" s="11">
        <v>2</v>
      </c>
      <c r="J38" s="11">
        <v>0</v>
      </c>
      <c r="K38" s="61">
        <f t="shared" si="4"/>
        <v>0</v>
      </c>
      <c r="L38" s="71" t="s">
        <v>39</v>
      </c>
      <c r="M38" s="11">
        <v>1</v>
      </c>
      <c r="N38" s="11">
        <v>1</v>
      </c>
      <c r="O38" s="61">
        <f t="shared" si="5"/>
        <v>1</v>
      </c>
      <c r="P38" s="71" t="s">
        <v>39</v>
      </c>
      <c r="Q38" s="11">
        <v>1</v>
      </c>
      <c r="R38" s="11">
        <v>1</v>
      </c>
      <c r="S38" s="61">
        <f t="shared" si="6"/>
        <v>1</v>
      </c>
      <c r="T38" s="71" t="s">
        <v>39</v>
      </c>
      <c r="U38" s="11">
        <v>2</v>
      </c>
      <c r="V38" s="11">
        <v>0</v>
      </c>
      <c r="W38" s="61">
        <f t="shared" si="7"/>
        <v>0</v>
      </c>
      <c r="X38" s="71" t="s">
        <v>39</v>
      </c>
      <c r="Y38" s="23">
        <f t="shared" si="0"/>
        <v>7</v>
      </c>
      <c r="Z38" s="17">
        <f t="shared" si="1"/>
        <v>3</v>
      </c>
      <c r="AA38" s="86">
        <f t="shared" si="8"/>
        <v>4</v>
      </c>
      <c r="AB38" s="48"/>
    </row>
    <row r="39" spans="1:28" ht="27.95" customHeight="1">
      <c r="A39" s="258"/>
      <c r="B39" s="227"/>
      <c r="C39" s="230"/>
      <c r="D39" s="112" t="s">
        <v>99</v>
      </c>
      <c r="E39" s="11">
        <v>1</v>
      </c>
      <c r="F39" s="11">
        <v>0</v>
      </c>
      <c r="G39" s="62">
        <f t="shared" si="3"/>
        <v>0</v>
      </c>
      <c r="H39" s="71" t="s">
        <v>53</v>
      </c>
      <c r="I39" s="11">
        <v>4</v>
      </c>
      <c r="J39" s="11">
        <v>0</v>
      </c>
      <c r="K39" s="62">
        <f t="shared" si="4"/>
        <v>0</v>
      </c>
      <c r="L39" s="71" t="s">
        <v>53</v>
      </c>
      <c r="M39" s="11">
        <v>2</v>
      </c>
      <c r="N39" s="11">
        <v>2</v>
      </c>
      <c r="O39" s="62">
        <v>0</v>
      </c>
      <c r="P39" s="71" t="s">
        <v>53</v>
      </c>
      <c r="Q39" s="11">
        <v>2</v>
      </c>
      <c r="R39" s="11">
        <v>2</v>
      </c>
      <c r="S39" s="62">
        <f t="shared" si="6"/>
        <v>1</v>
      </c>
      <c r="T39" s="71" t="s">
        <v>53</v>
      </c>
      <c r="U39" s="11">
        <v>4</v>
      </c>
      <c r="V39" s="11">
        <v>0</v>
      </c>
      <c r="W39" s="62">
        <f t="shared" si="7"/>
        <v>0</v>
      </c>
      <c r="X39" s="71" t="s">
        <v>53</v>
      </c>
      <c r="Y39" s="19">
        <f t="shared" si="0"/>
        <v>13</v>
      </c>
      <c r="Z39" s="11">
        <f t="shared" si="1"/>
        <v>4</v>
      </c>
      <c r="AA39" s="87">
        <f t="shared" si="8"/>
        <v>9</v>
      </c>
      <c r="AB39" s="44">
        <f>IF(Y39=0,1,Z39/Y39)</f>
        <v>0.30769230769230771</v>
      </c>
    </row>
    <row r="40" spans="1:28" ht="27.95" customHeight="1">
      <c r="A40" s="258"/>
      <c r="B40" s="227"/>
      <c r="C40" s="230"/>
      <c r="D40" s="112" t="s">
        <v>100</v>
      </c>
      <c r="E40" s="11">
        <v>1</v>
      </c>
      <c r="F40" s="11">
        <v>0</v>
      </c>
      <c r="G40" s="62">
        <f t="shared" si="3"/>
        <v>0</v>
      </c>
      <c r="H40" s="71" t="s">
        <v>53</v>
      </c>
      <c r="I40" s="11">
        <v>2</v>
      </c>
      <c r="J40" s="11">
        <v>0</v>
      </c>
      <c r="K40" s="62">
        <f t="shared" si="4"/>
        <v>0</v>
      </c>
      <c r="L40" s="71" t="s">
        <v>53</v>
      </c>
      <c r="M40" s="11">
        <v>2</v>
      </c>
      <c r="N40" s="11">
        <v>0</v>
      </c>
      <c r="O40" s="62">
        <f t="shared" si="5"/>
        <v>0</v>
      </c>
      <c r="P40" s="71" t="s">
        <v>53</v>
      </c>
      <c r="Q40" s="11">
        <v>2</v>
      </c>
      <c r="R40" s="11">
        <v>0</v>
      </c>
      <c r="S40" s="62">
        <f t="shared" si="6"/>
        <v>0</v>
      </c>
      <c r="T40" s="71" t="s">
        <v>53</v>
      </c>
      <c r="U40" s="11">
        <v>2</v>
      </c>
      <c r="V40" s="11">
        <v>0</v>
      </c>
      <c r="W40" s="62">
        <f t="shared" si="7"/>
        <v>0</v>
      </c>
      <c r="X40" s="71" t="s">
        <v>53</v>
      </c>
      <c r="Y40" s="19">
        <f t="shared" si="0"/>
        <v>9</v>
      </c>
      <c r="Z40" s="11">
        <f t="shared" si="1"/>
        <v>0</v>
      </c>
      <c r="AA40" s="87">
        <f t="shared" si="8"/>
        <v>9</v>
      </c>
      <c r="AB40" s="44">
        <f>IF(Y40=0,1,Z40/Y40)</f>
        <v>0</v>
      </c>
    </row>
    <row r="41" spans="1:28" ht="27.95" customHeight="1">
      <c r="A41" s="258"/>
      <c r="B41" s="227"/>
      <c r="C41" s="230"/>
      <c r="D41" s="104" t="s">
        <v>90</v>
      </c>
      <c r="E41" s="11">
        <v>1</v>
      </c>
      <c r="F41" s="11">
        <v>1</v>
      </c>
      <c r="G41" s="62">
        <f t="shared" si="3"/>
        <v>1</v>
      </c>
      <c r="H41" s="71" t="s">
        <v>52</v>
      </c>
      <c r="I41" s="11">
        <v>2</v>
      </c>
      <c r="J41" s="11">
        <v>0</v>
      </c>
      <c r="K41" s="62">
        <f t="shared" si="4"/>
        <v>0</v>
      </c>
      <c r="L41" s="71" t="s">
        <v>52</v>
      </c>
      <c r="M41" s="11">
        <v>2</v>
      </c>
      <c r="N41" s="11">
        <v>2</v>
      </c>
      <c r="O41" s="62">
        <f t="shared" si="5"/>
        <v>1</v>
      </c>
      <c r="P41" s="71" t="s">
        <v>52</v>
      </c>
      <c r="Q41" s="11">
        <v>2</v>
      </c>
      <c r="R41" s="11">
        <v>2</v>
      </c>
      <c r="S41" s="62">
        <f t="shared" si="6"/>
        <v>1</v>
      </c>
      <c r="T41" s="71" t="s">
        <v>52</v>
      </c>
      <c r="U41" s="11">
        <v>2</v>
      </c>
      <c r="V41" s="11">
        <v>0</v>
      </c>
      <c r="W41" s="62">
        <f t="shared" si="7"/>
        <v>0</v>
      </c>
      <c r="X41" s="71" t="s">
        <v>52</v>
      </c>
      <c r="Y41" s="19">
        <f t="shared" si="0"/>
        <v>9</v>
      </c>
      <c r="Z41" s="11">
        <f t="shared" si="1"/>
        <v>5</v>
      </c>
      <c r="AA41" s="87">
        <f t="shared" si="8"/>
        <v>4</v>
      </c>
      <c r="AB41" s="44">
        <f>IF(Y41=0,1,Z41/Y41)</f>
        <v>0.55555555555555558</v>
      </c>
    </row>
    <row r="42" spans="1:28" ht="27.95" customHeight="1">
      <c r="A42" s="258"/>
      <c r="B42" s="227"/>
      <c r="C42" s="231" t="s">
        <v>32</v>
      </c>
      <c r="D42" s="105" t="s">
        <v>101</v>
      </c>
      <c r="E42" s="18">
        <v>1</v>
      </c>
      <c r="F42" s="11">
        <v>0</v>
      </c>
      <c r="G42" s="24">
        <f t="shared" si="3"/>
        <v>0</v>
      </c>
      <c r="H42" s="71" t="s">
        <v>52</v>
      </c>
      <c r="I42" s="18">
        <v>1</v>
      </c>
      <c r="J42" s="11">
        <v>0</v>
      </c>
      <c r="K42" s="24">
        <f t="shared" si="4"/>
        <v>0</v>
      </c>
      <c r="L42" s="71" t="s">
        <v>52</v>
      </c>
      <c r="M42" s="18">
        <v>2</v>
      </c>
      <c r="N42" s="11">
        <v>2</v>
      </c>
      <c r="O42" s="24">
        <f t="shared" si="5"/>
        <v>1</v>
      </c>
      <c r="P42" s="71" t="s">
        <v>52</v>
      </c>
      <c r="Q42" s="18">
        <v>2</v>
      </c>
      <c r="R42" s="11">
        <v>2</v>
      </c>
      <c r="S42" s="24">
        <f t="shared" si="6"/>
        <v>1</v>
      </c>
      <c r="T42" s="71" t="s">
        <v>52</v>
      </c>
      <c r="U42" s="18">
        <v>1</v>
      </c>
      <c r="V42" s="11">
        <v>0</v>
      </c>
      <c r="W42" s="24">
        <f t="shared" si="7"/>
        <v>0</v>
      </c>
      <c r="X42" s="71" t="s">
        <v>52</v>
      </c>
      <c r="Y42" s="21">
        <f t="shared" si="0"/>
        <v>7</v>
      </c>
      <c r="Z42" s="18">
        <f t="shared" si="1"/>
        <v>4</v>
      </c>
      <c r="AA42" s="88">
        <f t="shared" si="8"/>
        <v>3</v>
      </c>
      <c r="AB42" s="45">
        <f>IF(Y42=0,1,Z42/Y42)</f>
        <v>0.5714285714285714</v>
      </c>
    </row>
    <row r="43" spans="1:28" ht="27.95" customHeight="1">
      <c r="A43" s="258"/>
      <c r="B43" s="227"/>
      <c r="C43" s="231"/>
      <c r="D43" s="105" t="s">
        <v>102</v>
      </c>
      <c r="E43" s="18">
        <v>1</v>
      </c>
      <c r="F43" s="11">
        <v>1</v>
      </c>
      <c r="G43" s="24">
        <f t="shared" si="3"/>
        <v>1</v>
      </c>
      <c r="H43" s="71" t="s">
        <v>52</v>
      </c>
      <c r="I43" s="18">
        <v>2</v>
      </c>
      <c r="J43" s="11">
        <v>0</v>
      </c>
      <c r="K43" s="24">
        <f t="shared" si="4"/>
        <v>0</v>
      </c>
      <c r="L43" s="71" t="s">
        <v>52</v>
      </c>
      <c r="M43" s="18">
        <v>1</v>
      </c>
      <c r="N43" s="11">
        <v>1</v>
      </c>
      <c r="O43" s="24">
        <f t="shared" si="5"/>
        <v>1</v>
      </c>
      <c r="P43" s="71" t="s">
        <v>52</v>
      </c>
      <c r="Q43" s="18">
        <v>1</v>
      </c>
      <c r="R43" s="11">
        <v>1</v>
      </c>
      <c r="S43" s="24">
        <f t="shared" si="6"/>
        <v>1</v>
      </c>
      <c r="T43" s="71" t="s">
        <v>52</v>
      </c>
      <c r="U43" s="18">
        <v>2</v>
      </c>
      <c r="V43" s="11">
        <v>0</v>
      </c>
      <c r="W43" s="24">
        <f t="shared" si="7"/>
        <v>0</v>
      </c>
      <c r="X43" s="71" t="s">
        <v>52</v>
      </c>
      <c r="Y43" s="21">
        <f t="shared" si="0"/>
        <v>7</v>
      </c>
      <c r="Z43" s="18">
        <f t="shared" si="1"/>
        <v>3</v>
      </c>
      <c r="AA43" s="88">
        <f t="shared" si="8"/>
        <v>4</v>
      </c>
      <c r="AB43" s="45"/>
    </row>
    <row r="44" spans="1:28" ht="27.95" customHeight="1">
      <c r="A44" s="258"/>
      <c r="B44" s="227"/>
      <c r="C44" s="231"/>
      <c r="D44" s="105" t="s">
        <v>91</v>
      </c>
      <c r="E44" s="18">
        <v>1</v>
      </c>
      <c r="F44" s="11">
        <v>0</v>
      </c>
      <c r="G44" s="24">
        <f t="shared" si="3"/>
        <v>0</v>
      </c>
      <c r="H44" s="71" t="s">
        <v>39</v>
      </c>
      <c r="I44" s="18">
        <v>4</v>
      </c>
      <c r="J44" s="11">
        <v>0</v>
      </c>
      <c r="K44" s="24">
        <f t="shared" si="4"/>
        <v>0</v>
      </c>
      <c r="L44" s="71" t="s">
        <v>39</v>
      </c>
      <c r="M44" s="18">
        <v>2</v>
      </c>
      <c r="N44" s="11">
        <v>2</v>
      </c>
      <c r="O44" s="24">
        <f t="shared" si="5"/>
        <v>1</v>
      </c>
      <c r="P44" s="71" t="s">
        <v>39</v>
      </c>
      <c r="Q44" s="18">
        <v>2</v>
      </c>
      <c r="R44" s="11">
        <v>2</v>
      </c>
      <c r="S44" s="24">
        <f t="shared" si="6"/>
        <v>1</v>
      </c>
      <c r="T44" s="71" t="s">
        <v>39</v>
      </c>
      <c r="U44" s="18">
        <v>4</v>
      </c>
      <c r="V44" s="11">
        <v>0</v>
      </c>
      <c r="W44" s="24">
        <f t="shared" si="7"/>
        <v>0</v>
      </c>
      <c r="X44" s="71" t="s">
        <v>39</v>
      </c>
      <c r="Y44" s="21">
        <f t="shared" si="0"/>
        <v>13</v>
      </c>
      <c r="Z44" s="18">
        <f t="shared" si="1"/>
        <v>4</v>
      </c>
      <c r="AA44" s="88">
        <f t="shared" si="8"/>
        <v>9</v>
      </c>
      <c r="AB44" s="45">
        <f>IF(Y44=0,1,Z44/Y44)</f>
        <v>0.30769230769230771</v>
      </c>
    </row>
    <row r="45" spans="1:28" ht="32.25" customHeight="1">
      <c r="A45" s="258"/>
      <c r="B45" s="227"/>
      <c r="C45" s="231"/>
      <c r="D45" s="105" t="s">
        <v>92</v>
      </c>
      <c r="E45" s="18">
        <v>1</v>
      </c>
      <c r="F45" s="11">
        <v>0</v>
      </c>
      <c r="G45" s="24">
        <f t="shared" si="3"/>
        <v>0</v>
      </c>
      <c r="H45" s="71" t="s">
        <v>39</v>
      </c>
      <c r="I45" s="18">
        <v>2</v>
      </c>
      <c r="J45" s="11">
        <v>0</v>
      </c>
      <c r="K45" s="24">
        <f t="shared" si="4"/>
        <v>0</v>
      </c>
      <c r="L45" s="71" t="s">
        <v>39</v>
      </c>
      <c r="M45" s="18">
        <v>1</v>
      </c>
      <c r="N45" s="11">
        <v>0</v>
      </c>
      <c r="O45" s="24">
        <f t="shared" si="5"/>
        <v>0</v>
      </c>
      <c r="P45" s="71" t="s">
        <v>39</v>
      </c>
      <c r="Q45" s="18">
        <v>1</v>
      </c>
      <c r="R45" s="11">
        <v>0</v>
      </c>
      <c r="S45" s="24">
        <f t="shared" si="6"/>
        <v>0</v>
      </c>
      <c r="T45" s="71" t="s">
        <v>39</v>
      </c>
      <c r="U45" s="18">
        <v>2</v>
      </c>
      <c r="V45" s="11">
        <v>0</v>
      </c>
      <c r="W45" s="24">
        <f t="shared" si="7"/>
        <v>0</v>
      </c>
      <c r="X45" s="71" t="s">
        <v>39</v>
      </c>
      <c r="Y45" s="21">
        <f t="shared" si="0"/>
        <v>7</v>
      </c>
      <c r="Z45" s="18">
        <f t="shared" si="1"/>
        <v>0</v>
      </c>
      <c r="AA45" s="88">
        <f t="shared" si="8"/>
        <v>7</v>
      </c>
      <c r="AB45" s="45">
        <f>IF(Y45=0,1,Z45/Y45)</f>
        <v>0</v>
      </c>
    </row>
    <row r="46" spans="1:28" ht="27.95" customHeight="1">
      <c r="A46" s="258"/>
      <c r="B46" s="227"/>
      <c r="C46" s="231"/>
      <c r="D46" s="107" t="s">
        <v>103</v>
      </c>
      <c r="E46" s="18">
        <v>1</v>
      </c>
      <c r="F46" s="11">
        <v>1</v>
      </c>
      <c r="G46" s="24">
        <f t="shared" si="3"/>
        <v>1</v>
      </c>
      <c r="H46" s="71" t="s">
        <v>52</v>
      </c>
      <c r="I46" s="18">
        <v>2</v>
      </c>
      <c r="J46" s="11">
        <v>0</v>
      </c>
      <c r="K46" s="24">
        <f t="shared" si="4"/>
        <v>0</v>
      </c>
      <c r="L46" s="71" t="s">
        <v>52</v>
      </c>
      <c r="M46" s="18">
        <v>1</v>
      </c>
      <c r="N46" s="11">
        <v>1</v>
      </c>
      <c r="O46" s="24">
        <f t="shared" si="5"/>
        <v>1</v>
      </c>
      <c r="P46" s="71" t="s">
        <v>52</v>
      </c>
      <c r="Q46" s="18">
        <v>1</v>
      </c>
      <c r="R46" s="11">
        <v>1</v>
      </c>
      <c r="S46" s="24">
        <f t="shared" si="6"/>
        <v>1</v>
      </c>
      <c r="T46" s="71" t="s">
        <v>52</v>
      </c>
      <c r="U46" s="18">
        <v>2</v>
      </c>
      <c r="V46" s="11">
        <v>0</v>
      </c>
      <c r="W46" s="24">
        <f t="shared" si="7"/>
        <v>0</v>
      </c>
      <c r="X46" s="71" t="s">
        <v>52</v>
      </c>
      <c r="Y46" s="21">
        <f t="shared" si="0"/>
        <v>7</v>
      </c>
      <c r="Z46" s="18">
        <f t="shared" si="1"/>
        <v>3</v>
      </c>
      <c r="AA46" s="88">
        <f t="shared" si="8"/>
        <v>4</v>
      </c>
      <c r="AB46" s="45">
        <f>IF(Y46=0,1,Z46/Y46)</f>
        <v>0.42857142857142855</v>
      </c>
    </row>
    <row r="47" spans="1:28" ht="27.95" customHeight="1">
      <c r="A47" s="258"/>
      <c r="B47" s="227"/>
      <c r="C47" s="232" t="s">
        <v>18</v>
      </c>
      <c r="D47" s="113" t="s">
        <v>104</v>
      </c>
      <c r="E47" s="12">
        <v>1</v>
      </c>
      <c r="F47" s="11">
        <v>0</v>
      </c>
      <c r="G47" s="63">
        <f t="shared" si="3"/>
        <v>0</v>
      </c>
      <c r="H47" s="71" t="s">
        <v>53</v>
      </c>
      <c r="I47" s="12">
        <v>1</v>
      </c>
      <c r="J47" s="11">
        <v>0</v>
      </c>
      <c r="K47" s="63">
        <f t="shared" si="4"/>
        <v>0</v>
      </c>
      <c r="L47" s="71" t="s">
        <v>53</v>
      </c>
      <c r="M47" s="12">
        <v>1</v>
      </c>
      <c r="N47" s="11">
        <v>1</v>
      </c>
      <c r="O47" s="63">
        <v>0</v>
      </c>
      <c r="P47" s="71" t="s">
        <v>53</v>
      </c>
      <c r="Q47" s="12">
        <v>1</v>
      </c>
      <c r="R47" s="11">
        <v>1</v>
      </c>
      <c r="S47" s="63">
        <f t="shared" si="6"/>
        <v>1</v>
      </c>
      <c r="T47" s="71" t="s">
        <v>53</v>
      </c>
      <c r="U47" s="12">
        <v>1</v>
      </c>
      <c r="V47" s="11">
        <v>0</v>
      </c>
      <c r="W47" s="63">
        <f t="shared" si="7"/>
        <v>0</v>
      </c>
      <c r="X47" s="71" t="s">
        <v>53</v>
      </c>
      <c r="Y47" s="20">
        <f t="shared" si="0"/>
        <v>5</v>
      </c>
      <c r="Z47" s="12">
        <f t="shared" si="1"/>
        <v>2</v>
      </c>
      <c r="AA47" s="89">
        <f t="shared" si="8"/>
        <v>3</v>
      </c>
      <c r="AB47" s="46">
        <f>IF(Y47=0,1,Z47/Y47)</f>
        <v>0.4</v>
      </c>
    </row>
    <row r="48" spans="1:28" ht="27.95" customHeight="1">
      <c r="A48" s="258"/>
      <c r="B48" s="227"/>
      <c r="C48" s="232"/>
      <c r="D48" s="113" t="s">
        <v>105</v>
      </c>
      <c r="E48" s="12">
        <v>1</v>
      </c>
      <c r="F48" s="11">
        <v>0</v>
      </c>
      <c r="G48" s="63">
        <f>IF(E48=0,"",F48/E48)</f>
        <v>0</v>
      </c>
      <c r="H48" s="71" t="s">
        <v>53</v>
      </c>
      <c r="I48" s="12">
        <v>2</v>
      </c>
      <c r="J48" s="11">
        <v>0</v>
      </c>
      <c r="K48" s="63">
        <f t="shared" si="4"/>
        <v>0</v>
      </c>
      <c r="L48" s="71" t="s">
        <v>53</v>
      </c>
      <c r="M48" s="12">
        <v>2</v>
      </c>
      <c r="N48" s="11">
        <v>2</v>
      </c>
      <c r="O48" s="63">
        <v>0</v>
      </c>
      <c r="P48" s="71" t="s">
        <v>53</v>
      </c>
      <c r="Q48" s="12">
        <v>2</v>
      </c>
      <c r="R48" s="11">
        <v>2</v>
      </c>
      <c r="S48" s="63">
        <f t="shared" si="6"/>
        <v>1</v>
      </c>
      <c r="T48" s="71" t="s">
        <v>53</v>
      </c>
      <c r="U48" s="12">
        <v>2</v>
      </c>
      <c r="V48" s="11">
        <v>0</v>
      </c>
      <c r="W48" s="63">
        <f t="shared" si="7"/>
        <v>0</v>
      </c>
      <c r="X48" s="71" t="s">
        <v>53</v>
      </c>
      <c r="Y48" s="20">
        <f t="shared" si="0"/>
        <v>9</v>
      </c>
      <c r="Z48" s="12">
        <f t="shared" si="1"/>
        <v>4</v>
      </c>
      <c r="AA48" s="89">
        <f t="shared" si="8"/>
        <v>5</v>
      </c>
      <c r="AB48" s="46"/>
    </row>
    <row r="49" spans="1:28" ht="34.5" customHeight="1">
      <c r="A49" s="258"/>
      <c r="B49" s="227"/>
      <c r="C49" s="232"/>
      <c r="D49" s="113" t="s">
        <v>106</v>
      </c>
      <c r="E49" s="12">
        <v>1</v>
      </c>
      <c r="F49" s="11">
        <v>0</v>
      </c>
      <c r="G49" s="63">
        <f t="shared" si="3"/>
        <v>0</v>
      </c>
      <c r="H49" s="71" t="s">
        <v>52</v>
      </c>
      <c r="I49" s="12">
        <v>4</v>
      </c>
      <c r="J49" s="11">
        <v>0</v>
      </c>
      <c r="K49" s="63">
        <f t="shared" si="4"/>
        <v>0</v>
      </c>
      <c r="L49" s="71" t="s">
        <v>52</v>
      </c>
      <c r="M49" s="12">
        <v>2</v>
      </c>
      <c r="N49" s="11">
        <v>2</v>
      </c>
      <c r="O49" s="63">
        <f t="shared" si="5"/>
        <v>1</v>
      </c>
      <c r="P49" s="71" t="s">
        <v>52</v>
      </c>
      <c r="Q49" s="12">
        <v>2</v>
      </c>
      <c r="R49" s="11">
        <v>2</v>
      </c>
      <c r="S49" s="63">
        <f t="shared" si="6"/>
        <v>1</v>
      </c>
      <c r="T49" s="71" t="s">
        <v>52</v>
      </c>
      <c r="U49" s="12">
        <v>4</v>
      </c>
      <c r="V49" s="11">
        <v>0</v>
      </c>
      <c r="W49" s="63">
        <f t="shared" si="7"/>
        <v>0</v>
      </c>
      <c r="X49" s="71" t="s">
        <v>52</v>
      </c>
      <c r="Y49" s="20">
        <f t="shared" si="0"/>
        <v>13</v>
      </c>
      <c r="Z49" s="12">
        <f t="shared" si="1"/>
        <v>4</v>
      </c>
      <c r="AA49" s="89">
        <f t="shared" si="8"/>
        <v>9</v>
      </c>
      <c r="AB49" s="46"/>
    </row>
    <row r="50" spans="1:28" ht="27.95" customHeight="1">
      <c r="A50" s="258"/>
      <c r="B50" s="227"/>
      <c r="C50" s="232"/>
      <c r="D50" s="113" t="s">
        <v>107</v>
      </c>
      <c r="E50" s="12">
        <v>1</v>
      </c>
      <c r="F50" s="11">
        <v>0</v>
      </c>
      <c r="G50" s="63">
        <f t="shared" si="3"/>
        <v>0</v>
      </c>
      <c r="H50" s="71" t="s">
        <v>52</v>
      </c>
      <c r="I50" s="12">
        <v>2</v>
      </c>
      <c r="J50" s="11">
        <v>0</v>
      </c>
      <c r="K50" s="63">
        <f t="shared" si="4"/>
        <v>0</v>
      </c>
      <c r="L50" s="71" t="s">
        <v>52</v>
      </c>
      <c r="M50" s="12">
        <v>2</v>
      </c>
      <c r="N50" s="11">
        <v>2</v>
      </c>
      <c r="O50" s="63">
        <f t="shared" si="5"/>
        <v>1</v>
      </c>
      <c r="P50" s="71" t="s">
        <v>52</v>
      </c>
      <c r="Q50" s="12">
        <v>2</v>
      </c>
      <c r="R50" s="11">
        <v>2</v>
      </c>
      <c r="S50" s="63">
        <f t="shared" si="6"/>
        <v>1</v>
      </c>
      <c r="T50" s="71" t="s">
        <v>52</v>
      </c>
      <c r="U50" s="12">
        <v>2</v>
      </c>
      <c r="V50" s="11">
        <v>0</v>
      </c>
      <c r="W50" s="63">
        <f t="shared" si="7"/>
        <v>0</v>
      </c>
      <c r="X50" s="71" t="s">
        <v>52</v>
      </c>
      <c r="Y50" s="20">
        <f t="shared" si="0"/>
        <v>9</v>
      </c>
      <c r="Z50" s="12">
        <f t="shared" si="1"/>
        <v>4</v>
      </c>
      <c r="AA50" s="89">
        <f t="shared" si="8"/>
        <v>5</v>
      </c>
      <c r="AB50" s="46">
        <f>IF(Y50=0,1,Z50/Y50)</f>
        <v>0.44444444444444442</v>
      </c>
    </row>
    <row r="51" spans="1:28" ht="27.95" customHeight="1" thickBot="1">
      <c r="A51" s="258"/>
      <c r="B51" s="228"/>
      <c r="C51" s="233"/>
      <c r="D51" s="13" t="s">
        <v>93</v>
      </c>
      <c r="E51" s="12">
        <v>1</v>
      </c>
      <c r="F51" s="11">
        <v>1</v>
      </c>
      <c r="G51" s="66">
        <f t="shared" si="3"/>
        <v>1</v>
      </c>
      <c r="H51" s="73" t="s">
        <v>52</v>
      </c>
      <c r="I51" s="12">
        <v>2</v>
      </c>
      <c r="J51" s="11">
        <v>0</v>
      </c>
      <c r="K51" s="66">
        <f t="shared" si="4"/>
        <v>0</v>
      </c>
      <c r="L51" s="73" t="s">
        <v>52</v>
      </c>
      <c r="M51" s="12">
        <v>2</v>
      </c>
      <c r="N51" s="11">
        <v>2</v>
      </c>
      <c r="O51" s="66">
        <f t="shared" si="5"/>
        <v>1</v>
      </c>
      <c r="P51" s="73" t="s">
        <v>52</v>
      </c>
      <c r="Q51" s="12">
        <v>2</v>
      </c>
      <c r="R51" s="11">
        <v>2</v>
      </c>
      <c r="S51" s="66">
        <f t="shared" si="6"/>
        <v>1</v>
      </c>
      <c r="T51" s="73" t="s">
        <v>52</v>
      </c>
      <c r="U51" s="12">
        <v>2</v>
      </c>
      <c r="V51" s="11">
        <v>0</v>
      </c>
      <c r="W51" s="66">
        <f t="shared" si="7"/>
        <v>0</v>
      </c>
      <c r="X51" s="73" t="s">
        <v>52</v>
      </c>
      <c r="Y51" s="34">
        <f t="shared" si="0"/>
        <v>9</v>
      </c>
      <c r="Z51" s="33">
        <f t="shared" si="1"/>
        <v>5</v>
      </c>
      <c r="AA51" s="91">
        <f t="shared" si="8"/>
        <v>4</v>
      </c>
      <c r="AB51" s="46">
        <f>IF(Y51=0,1,Z51/Y51)</f>
        <v>0.55555555555555558</v>
      </c>
    </row>
    <row r="52" spans="1:28" ht="39" customHeight="1" thickBot="1">
      <c r="A52" s="258"/>
      <c r="B52" s="76"/>
      <c r="C52" s="77"/>
      <c r="D52" s="101" t="s">
        <v>11</v>
      </c>
      <c r="E52" s="78">
        <f>SUM(E7:E51)</f>
        <v>67</v>
      </c>
      <c r="F52" s="79">
        <f>SUM(F7:F51)</f>
        <v>43</v>
      </c>
      <c r="G52" s="80">
        <f>IF(F52=0," ",F52/E52)</f>
        <v>0.64179104477611937</v>
      </c>
      <c r="H52" s="74" t="s">
        <v>53</v>
      </c>
      <c r="I52" s="78">
        <f>SUM(I7:I51)</f>
        <v>93</v>
      </c>
      <c r="J52" s="79">
        <f>SUM(J7:J51)</f>
        <v>0</v>
      </c>
      <c r="K52" s="80" t="str">
        <f>IF(J52=0,"",J52/I52)</f>
        <v/>
      </c>
      <c r="L52" s="74" t="s">
        <v>53</v>
      </c>
      <c r="M52" s="78">
        <f>SUM(M7:M51)</f>
        <v>62</v>
      </c>
      <c r="N52" s="79">
        <f>SUM(N7:N51)</f>
        <v>46</v>
      </c>
      <c r="O52" s="80">
        <f>IF(N52=0,"",N52/M52)</f>
        <v>0.74193548387096775</v>
      </c>
      <c r="P52" s="74" t="s">
        <v>53</v>
      </c>
      <c r="Q52" s="38">
        <f>SUM(Q7:Q51)</f>
        <v>58</v>
      </c>
      <c r="R52" s="39">
        <f>SUM(R7:R51)</f>
        <v>42</v>
      </c>
      <c r="S52" s="67">
        <f t="shared" ref="S52" si="12">IF(Q52=0,"",R52/Q52)</f>
        <v>0.72413793103448276</v>
      </c>
      <c r="T52" s="81" t="s">
        <v>52</v>
      </c>
      <c r="U52" s="78">
        <f>SUM(U7:U51)</f>
        <v>94</v>
      </c>
      <c r="V52" s="79">
        <f>SUM(V7:V51)</f>
        <v>0</v>
      </c>
      <c r="W52" s="80">
        <f t="shared" ref="W52" si="13">V52/U52</f>
        <v>0</v>
      </c>
      <c r="X52" s="85" t="s">
        <v>53</v>
      </c>
      <c r="Y52" s="15">
        <f>SUM(Y7:Y51)</f>
        <v>374</v>
      </c>
      <c r="Z52" s="16">
        <f>SUM(Z7:Z51)</f>
        <v>131</v>
      </c>
      <c r="AA52" s="35">
        <f>SUM(AA7:AA51)</f>
        <v>243</v>
      </c>
      <c r="AB52" s="49">
        <f>IF(Y52=0,1,Z52/Y52)</f>
        <v>0.3502673796791444</v>
      </c>
    </row>
    <row r="53" spans="1:28" ht="32.1" customHeight="1">
      <c r="A53" s="258"/>
      <c r="B53" s="234" t="s">
        <v>24</v>
      </c>
      <c r="C53" s="235"/>
      <c r="D53" s="93"/>
      <c r="E53" s="236" t="s">
        <v>23</v>
      </c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8"/>
      <c r="T53" s="191" t="s">
        <v>49</v>
      </c>
      <c r="U53" s="192"/>
      <c r="V53" s="192"/>
      <c r="W53" s="192"/>
      <c r="X53" s="192"/>
      <c r="Y53" s="192"/>
      <c r="Z53" s="192"/>
      <c r="AA53" s="193"/>
      <c r="AB53" s="27"/>
    </row>
    <row r="54" spans="1:28" ht="32.1" customHeight="1" thickBot="1">
      <c r="A54" s="258"/>
      <c r="B54" s="82" t="str">
        <f>C4</f>
        <v xml:space="preserve"> Staff Name:  Good Example</v>
      </c>
      <c r="C54" s="83"/>
      <c r="D54" s="100"/>
      <c r="E54" s="102"/>
      <c r="F54" s="84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40"/>
      <c r="T54" s="194"/>
      <c r="U54" s="195"/>
      <c r="V54" s="195"/>
      <c r="W54" s="195"/>
      <c r="X54" s="195"/>
      <c r="Y54" s="195"/>
      <c r="Z54" s="195"/>
      <c r="AA54" s="196"/>
      <c r="AB54" s="27"/>
    </row>
    <row r="55" spans="1:28" ht="30" customHeight="1">
      <c r="A55" s="258"/>
      <c r="B55" s="206" t="s">
        <v>22</v>
      </c>
      <c r="C55" s="207"/>
      <c r="D55" s="207"/>
      <c r="E55" s="208"/>
      <c r="F55" s="208"/>
      <c r="G55" s="208"/>
      <c r="H55" s="208"/>
      <c r="I55" s="208"/>
      <c r="J55" s="208"/>
      <c r="K55" s="208"/>
      <c r="L55" s="209"/>
      <c r="M55" s="223" t="s">
        <v>48</v>
      </c>
      <c r="N55" s="224"/>
      <c r="O55" s="224"/>
      <c r="P55" s="224"/>
      <c r="Q55" s="224"/>
      <c r="R55" s="224"/>
      <c r="S55" s="225"/>
      <c r="T55" s="197" t="s">
        <v>33</v>
      </c>
      <c r="U55" s="198"/>
      <c r="V55" s="198" t="s">
        <v>34</v>
      </c>
      <c r="W55" s="198"/>
      <c r="X55" s="201" t="s">
        <v>35</v>
      </c>
      <c r="Y55" s="198" t="s">
        <v>33</v>
      </c>
      <c r="Z55" s="202" t="s">
        <v>50</v>
      </c>
      <c r="AA55" s="203" t="s">
        <v>35</v>
      </c>
      <c r="AB55" s="27"/>
    </row>
    <row r="56" spans="1:28" ht="35.25" customHeight="1" thickBot="1">
      <c r="A56" s="259"/>
      <c r="B56" s="210"/>
      <c r="C56" s="211"/>
      <c r="D56" s="211"/>
      <c r="E56" s="211"/>
      <c r="F56" s="211"/>
      <c r="G56" s="211"/>
      <c r="H56" s="211"/>
      <c r="I56" s="211"/>
      <c r="J56" s="211"/>
      <c r="K56" s="211"/>
      <c r="L56" s="212"/>
      <c r="M56" s="186">
        <f>O52</f>
        <v>0.74193548387096775</v>
      </c>
      <c r="N56" s="187"/>
      <c r="O56" s="187"/>
      <c r="P56" s="187"/>
      <c r="Q56" s="187"/>
      <c r="R56" s="187"/>
      <c r="S56" s="188"/>
      <c r="T56" s="199">
        <f>COUNTIFS((H7:H51),"c",(L7:L51),"c")</f>
        <v>10</v>
      </c>
      <c r="U56" s="200">
        <f>COUNTIFS($I$8:$I$52,"c")</f>
        <v>0</v>
      </c>
      <c r="V56" s="200"/>
      <c r="W56" s="200"/>
      <c r="X56" s="200"/>
      <c r="Y56" s="200"/>
      <c r="Z56" s="204"/>
      <c r="AA56" s="205"/>
      <c r="AB56" s="28"/>
    </row>
    <row r="57" spans="1:28" ht="79.5" customHeight="1">
      <c r="A57" s="27"/>
      <c r="B57" s="27"/>
      <c r="C57" s="27"/>
      <c r="D57" s="27"/>
      <c r="H57" s="7"/>
      <c r="L57" s="7"/>
      <c r="P57" s="7"/>
      <c r="T57" s="7"/>
      <c r="X57" s="7"/>
    </row>
    <row r="58" spans="1:28">
      <c r="A58" s="27"/>
      <c r="B58" s="27"/>
      <c r="C58" s="27"/>
      <c r="D58" s="27"/>
      <c r="H58" s="7"/>
      <c r="L58" s="7"/>
      <c r="P58" s="7"/>
      <c r="T58" s="7"/>
      <c r="X58" s="7"/>
    </row>
    <row r="59" spans="1:28">
      <c r="A59" s="27"/>
      <c r="B59" s="27"/>
      <c r="C59" s="27"/>
      <c r="D59" s="27"/>
      <c r="H59" s="7"/>
      <c r="L59" s="7"/>
      <c r="P59" s="7"/>
      <c r="T59" s="7"/>
      <c r="X59" s="7"/>
    </row>
    <row r="60" spans="1:28">
      <c r="A60" s="27"/>
      <c r="B60" s="27"/>
      <c r="C60" s="27"/>
      <c r="D60" s="27"/>
    </row>
    <row r="61" spans="1:28">
      <c r="A61" s="27"/>
      <c r="B61" s="27"/>
      <c r="C61" s="27"/>
      <c r="D61" s="27"/>
    </row>
    <row r="62" spans="1:28">
      <c r="A62" s="27"/>
      <c r="B62" s="27"/>
      <c r="C62" s="27"/>
      <c r="D62" s="27"/>
    </row>
    <row r="63" spans="1:28">
      <c r="A63" s="27"/>
      <c r="B63" s="27"/>
      <c r="C63" s="27"/>
      <c r="D63" s="27"/>
    </row>
    <row r="64" spans="1:28">
      <c r="A64" s="27"/>
      <c r="B64" s="27"/>
      <c r="C64" s="27"/>
      <c r="D64" s="27"/>
    </row>
    <row r="65" spans="1:4">
      <c r="A65" s="27"/>
      <c r="B65" s="27"/>
      <c r="C65" s="27"/>
      <c r="D65" s="27"/>
    </row>
    <row r="66" spans="1:4">
      <c r="A66" s="27"/>
      <c r="B66" s="27"/>
      <c r="C66" s="27"/>
      <c r="D66" s="27"/>
    </row>
    <row r="67" spans="1:4">
      <c r="A67" s="27"/>
      <c r="B67" s="27"/>
      <c r="C67" s="27"/>
      <c r="D67" s="27"/>
    </row>
    <row r="68" spans="1:4">
      <c r="A68" s="27"/>
      <c r="B68" s="27"/>
      <c r="C68" s="27"/>
      <c r="D68" s="27"/>
    </row>
    <row r="69" spans="1:4">
      <c r="A69" s="27"/>
      <c r="B69" s="27"/>
      <c r="C69" s="27"/>
      <c r="D69" s="27"/>
    </row>
    <row r="70" spans="1:4">
      <c r="A70" s="27"/>
      <c r="B70" s="27"/>
      <c r="C70" s="27"/>
      <c r="D70" s="27"/>
    </row>
    <row r="71" spans="1:4">
      <c r="A71" s="27"/>
      <c r="B71" s="27"/>
      <c r="C71" s="27"/>
      <c r="D71" s="27"/>
    </row>
    <row r="72" spans="1:4">
      <c r="A72" s="27"/>
      <c r="B72" s="27"/>
      <c r="C72" s="27"/>
      <c r="D72" s="27"/>
    </row>
    <row r="73" spans="1:4">
      <c r="A73" s="27"/>
      <c r="B73" s="27"/>
      <c r="C73" s="27"/>
      <c r="D73" s="27"/>
    </row>
    <row r="74" spans="1:4">
      <c r="A74" s="27"/>
      <c r="B74" s="27"/>
      <c r="C74" s="27"/>
      <c r="D74" s="27"/>
    </row>
    <row r="75" spans="1:4">
      <c r="A75" s="27"/>
      <c r="B75" s="27"/>
      <c r="C75" s="27"/>
      <c r="D75" s="27"/>
    </row>
    <row r="76" spans="1:4">
      <c r="A76" s="27"/>
      <c r="B76" s="27"/>
      <c r="C76" s="27"/>
      <c r="D76" s="27"/>
    </row>
    <row r="77" spans="1:4">
      <c r="A77" s="27"/>
      <c r="B77" s="27"/>
      <c r="C77" s="27"/>
      <c r="D77" s="27"/>
    </row>
    <row r="78" spans="1:4">
      <c r="A78" s="27"/>
      <c r="B78" s="27"/>
      <c r="C78" s="27"/>
      <c r="D78" s="27"/>
    </row>
    <row r="79" spans="1:4">
      <c r="A79" s="27"/>
      <c r="B79" s="27"/>
      <c r="C79" s="27"/>
      <c r="D79" s="27"/>
    </row>
    <row r="80" spans="1:4">
      <c r="A80" s="27"/>
      <c r="B80" s="27"/>
      <c r="C80" s="27"/>
      <c r="D80" s="27"/>
    </row>
    <row r="81" spans="1:4">
      <c r="A81" s="27"/>
      <c r="B81" s="27"/>
      <c r="C81" s="27"/>
      <c r="D81" s="27"/>
    </row>
    <row r="82" spans="1:4">
      <c r="A82" s="27"/>
      <c r="B82" s="27"/>
      <c r="C82" s="27"/>
      <c r="D82" s="27"/>
    </row>
    <row r="83" spans="1:4">
      <c r="A83" s="27"/>
      <c r="B83" s="27"/>
      <c r="C83" s="27"/>
      <c r="D83" s="27"/>
    </row>
    <row r="84" spans="1:4">
      <c r="A84" s="27"/>
      <c r="B84" s="27"/>
      <c r="C84" s="27"/>
      <c r="D84" s="27"/>
    </row>
    <row r="85" spans="1:4">
      <c r="A85" s="27"/>
      <c r="B85" s="27"/>
      <c r="C85" s="27"/>
      <c r="D85" s="27"/>
    </row>
    <row r="86" spans="1:4">
      <c r="A86" s="27"/>
      <c r="B86" s="27"/>
      <c r="C86" s="27"/>
      <c r="D86" s="27"/>
    </row>
    <row r="87" spans="1:4">
      <c r="A87" s="27"/>
      <c r="B87" s="27"/>
      <c r="C87" s="27"/>
      <c r="D87" s="27"/>
    </row>
    <row r="88" spans="1:4">
      <c r="A88" s="27"/>
      <c r="B88" s="27"/>
      <c r="C88" s="27"/>
      <c r="D88" s="27"/>
    </row>
    <row r="89" spans="1:4">
      <c r="A89" s="27"/>
      <c r="B89" s="27"/>
      <c r="C89" s="27"/>
      <c r="D89" s="27"/>
    </row>
    <row r="90" spans="1:4">
      <c r="A90" s="27"/>
      <c r="B90" s="27"/>
      <c r="C90" s="27"/>
      <c r="D90" s="27"/>
    </row>
    <row r="91" spans="1:4">
      <c r="A91" s="27"/>
      <c r="B91" s="27"/>
      <c r="C91" s="27"/>
      <c r="D91" s="27"/>
    </row>
    <row r="92" spans="1:4">
      <c r="A92" s="27"/>
      <c r="B92" s="27"/>
      <c r="C92" s="27"/>
      <c r="D92" s="27"/>
    </row>
    <row r="93" spans="1:4">
      <c r="A93" s="27"/>
      <c r="B93" s="27"/>
      <c r="C93" s="27"/>
      <c r="D93" s="27"/>
    </row>
    <row r="94" spans="1:4">
      <c r="A94" s="27"/>
      <c r="B94" s="27"/>
      <c r="C94" s="27"/>
      <c r="D94" s="27"/>
    </row>
    <row r="95" spans="1:4">
      <c r="A95" s="27"/>
      <c r="B95" s="27"/>
      <c r="C95" s="27"/>
      <c r="D95" s="27"/>
    </row>
    <row r="96" spans="1:4">
      <c r="A96" s="27"/>
      <c r="B96" s="27"/>
      <c r="C96" s="27"/>
      <c r="D96" s="27"/>
    </row>
    <row r="97" spans="1:4">
      <c r="A97" s="27"/>
      <c r="B97" s="27"/>
      <c r="C97" s="27"/>
      <c r="D97" s="27"/>
    </row>
    <row r="98" spans="1:4">
      <c r="A98" s="27"/>
      <c r="B98" s="27"/>
      <c r="C98" s="27"/>
      <c r="D98" s="27"/>
    </row>
    <row r="99" spans="1:4">
      <c r="A99" s="27"/>
      <c r="B99" s="27"/>
      <c r="C99" s="27"/>
      <c r="D99" s="27"/>
    </row>
    <row r="100" spans="1:4">
      <c r="A100" s="27"/>
      <c r="B100" s="27"/>
      <c r="C100" s="27"/>
      <c r="D100" s="27"/>
    </row>
    <row r="101" spans="1:4">
      <c r="A101" s="27"/>
      <c r="B101" s="27"/>
      <c r="C101" s="27"/>
      <c r="D101" s="27"/>
    </row>
    <row r="102" spans="1:4">
      <c r="A102" s="27"/>
      <c r="B102" s="27"/>
      <c r="C102" s="27"/>
      <c r="D102" s="27"/>
    </row>
    <row r="103" spans="1:4">
      <c r="A103" s="27"/>
      <c r="B103" s="27"/>
      <c r="C103" s="27"/>
      <c r="D103" s="27"/>
    </row>
    <row r="104" spans="1:4">
      <c r="A104" s="27"/>
      <c r="B104" s="27"/>
      <c r="C104" s="27"/>
      <c r="D104" s="27"/>
    </row>
    <row r="105" spans="1:4">
      <c r="A105" s="27"/>
      <c r="B105" s="27"/>
      <c r="C105" s="27"/>
      <c r="D105" s="27"/>
    </row>
    <row r="106" spans="1:4">
      <c r="A106" s="27"/>
      <c r="B106" s="27"/>
      <c r="C106" s="27"/>
      <c r="D106" s="27"/>
    </row>
    <row r="107" spans="1:4">
      <c r="A107" s="27"/>
      <c r="B107" s="27"/>
      <c r="C107" s="27"/>
      <c r="D107" s="27"/>
    </row>
    <row r="108" spans="1:4">
      <c r="A108" s="27"/>
      <c r="B108" s="27"/>
      <c r="C108" s="27"/>
      <c r="D108" s="27"/>
    </row>
    <row r="109" spans="1:4">
      <c r="A109" s="27"/>
      <c r="B109" s="27"/>
      <c r="C109" s="27"/>
      <c r="D109" s="27"/>
    </row>
    <row r="110" spans="1:4">
      <c r="A110" s="27"/>
      <c r="B110" s="27"/>
      <c r="C110" s="27"/>
      <c r="D110" s="27"/>
    </row>
    <row r="111" spans="1:4">
      <c r="A111" s="27"/>
      <c r="B111" s="27"/>
      <c r="C111" s="27"/>
      <c r="D111" s="27"/>
    </row>
    <row r="112" spans="1:4">
      <c r="A112" s="27"/>
      <c r="B112" s="27"/>
      <c r="C112" s="27"/>
      <c r="D112" s="27"/>
    </row>
    <row r="113" spans="1:4">
      <c r="A113" s="27"/>
      <c r="B113" s="27"/>
      <c r="C113" s="27"/>
      <c r="D113" s="27"/>
    </row>
    <row r="114" spans="1:4">
      <c r="A114" s="27"/>
      <c r="B114" s="27"/>
      <c r="C114" s="27"/>
      <c r="D114" s="27"/>
    </row>
    <row r="115" spans="1:4">
      <c r="A115" s="27"/>
      <c r="B115" s="27"/>
      <c r="C115" s="27"/>
      <c r="D115" s="27"/>
    </row>
    <row r="116" spans="1:4">
      <c r="A116" s="27"/>
      <c r="B116" s="27"/>
      <c r="C116" s="27"/>
      <c r="D116" s="27"/>
    </row>
    <row r="117" spans="1:4">
      <c r="A117" s="27"/>
      <c r="B117" s="27"/>
      <c r="C117" s="27"/>
      <c r="D117" s="27"/>
    </row>
    <row r="118" spans="1:4">
      <c r="A118" s="27"/>
      <c r="B118" s="27"/>
      <c r="C118" s="27"/>
      <c r="D118" s="27"/>
    </row>
    <row r="119" spans="1:4">
      <c r="A119" s="27"/>
      <c r="B119" s="27"/>
      <c r="C119" s="27"/>
      <c r="D119" s="27"/>
    </row>
    <row r="120" spans="1:4">
      <c r="A120" s="27"/>
      <c r="B120" s="27"/>
      <c r="C120" s="27"/>
      <c r="D120" s="27"/>
    </row>
    <row r="121" spans="1:4">
      <c r="A121" s="27"/>
      <c r="B121" s="27"/>
      <c r="C121" s="27"/>
      <c r="D121" s="27"/>
    </row>
    <row r="122" spans="1:4">
      <c r="A122" s="27"/>
      <c r="B122" s="27"/>
      <c r="C122" s="27"/>
      <c r="D122" s="27"/>
    </row>
    <row r="123" spans="1:4">
      <c r="A123" s="27"/>
      <c r="B123" s="27"/>
      <c r="C123" s="27"/>
      <c r="D123" s="27"/>
    </row>
    <row r="124" spans="1:4">
      <c r="A124" s="27"/>
      <c r="B124" s="27"/>
      <c r="C124" s="27"/>
      <c r="D124" s="27"/>
    </row>
    <row r="125" spans="1:4">
      <c r="A125" s="27"/>
      <c r="B125" s="27"/>
      <c r="C125" s="27"/>
      <c r="D125" s="27"/>
    </row>
    <row r="126" spans="1:4">
      <c r="A126" s="27"/>
      <c r="B126" s="27"/>
      <c r="C126" s="27"/>
      <c r="D126" s="27"/>
    </row>
    <row r="127" spans="1:4">
      <c r="A127" s="27"/>
      <c r="B127" s="27"/>
      <c r="C127" s="27"/>
      <c r="D127" s="27"/>
    </row>
    <row r="128" spans="1:4">
      <c r="A128" s="27"/>
      <c r="B128" s="27"/>
      <c r="C128" s="27"/>
      <c r="D128" s="27"/>
    </row>
    <row r="129" spans="1:4">
      <c r="A129" s="27"/>
      <c r="B129" s="27"/>
      <c r="C129" s="27"/>
      <c r="D129" s="27"/>
    </row>
    <row r="130" spans="1:4">
      <c r="A130" s="27"/>
      <c r="B130" s="27"/>
      <c r="C130" s="27"/>
      <c r="D130" s="27"/>
    </row>
    <row r="131" spans="1:4">
      <c r="A131" s="27"/>
      <c r="B131" s="27"/>
      <c r="C131" s="27"/>
      <c r="D131" s="27"/>
    </row>
    <row r="132" spans="1:4">
      <c r="A132" s="27"/>
      <c r="B132" s="27"/>
      <c r="C132" s="27"/>
      <c r="D132" s="27"/>
    </row>
    <row r="133" spans="1:4">
      <c r="A133" s="27"/>
      <c r="B133" s="27"/>
      <c r="C133" s="27"/>
      <c r="D133" s="27"/>
    </row>
    <row r="134" spans="1:4">
      <c r="A134" s="27"/>
      <c r="B134" s="27"/>
      <c r="C134" s="27"/>
      <c r="D134" s="27"/>
    </row>
    <row r="135" spans="1:4">
      <c r="A135" s="27"/>
      <c r="B135" s="27"/>
      <c r="C135" s="27"/>
      <c r="D135" s="27"/>
    </row>
    <row r="136" spans="1:4">
      <c r="A136" s="27"/>
      <c r="B136" s="27"/>
      <c r="C136" s="27"/>
      <c r="D136" s="27"/>
    </row>
    <row r="137" spans="1:4">
      <c r="A137" s="27"/>
      <c r="B137" s="27"/>
      <c r="C137" s="27"/>
      <c r="D137" s="27"/>
    </row>
    <row r="138" spans="1:4">
      <c r="A138" s="27"/>
      <c r="B138" s="27"/>
      <c r="C138" s="27"/>
      <c r="D138" s="27"/>
    </row>
    <row r="139" spans="1:4">
      <c r="A139" s="27"/>
      <c r="B139" s="27"/>
      <c r="C139" s="27"/>
      <c r="D139" s="27"/>
    </row>
    <row r="140" spans="1:4">
      <c r="A140" s="27"/>
      <c r="B140" s="27"/>
      <c r="C140" s="27"/>
      <c r="D140" s="27"/>
    </row>
    <row r="141" spans="1:4">
      <c r="A141" s="27"/>
      <c r="B141" s="27"/>
      <c r="C141" s="27"/>
      <c r="D141" s="27"/>
    </row>
    <row r="142" spans="1:4">
      <c r="A142" s="27"/>
      <c r="B142" s="27"/>
      <c r="C142" s="27"/>
      <c r="D142" s="27"/>
    </row>
    <row r="143" spans="1:4">
      <c r="A143" s="27"/>
      <c r="B143" s="27"/>
      <c r="C143" s="27"/>
      <c r="D143" s="27"/>
    </row>
    <row r="144" spans="1:4">
      <c r="A144" s="27"/>
      <c r="B144" s="27"/>
      <c r="C144" s="27"/>
      <c r="D144" s="27"/>
    </row>
    <row r="145" spans="1:4">
      <c r="A145" s="27"/>
      <c r="B145" s="27"/>
      <c r="C145" s="27"/>
      <c r="D145" s="27"/>
    </row>
    <row r="146" spans="1:4">
      <c r="A146" s="27"/>
      <c r="B146" s="27"/>
      <c r="C146" s="27"/>
      <c r="D146" s="27"/>
    </row>
    <row r="147" spans="1:4">
      <c r="A147" s="27"/>
      <c r="B147" s="27"/>
      <c r="C147" s="27"/>
      <c r="D147" s="27"/>
    </row>
    <row r="148" spans="1:4">
      <c r="A148" s="27"/>
      <c r="B148" s="27"/>
      <c r="C148" s="27"/>
      <c r="D148" s="27"/>
    </row>
    <row r="149" spans="1:4">
      <c r="A149" s="27"/>
      <c r="B149" s="27"/>
      <c r="C149" s="27"/>
      <c r="D149" s="27"/>
    </row>
    <row r="150" spans="1:4">
      <c r="A150" s="27"/>
      <c r="B150" s="27"/>
      <c r="C150" s="27"/>
      <c r="D150" s="27"/>
    </row>
    <row r="151" spans="1:4">
      <c r="A151" s="27"/>
      <c r="B151" s="27"/>
      <c r="C151" s="27"/>
      <c r="D151" s="27"/>
    </row>
    <row r="152" spans="1:4">
      <c r="A152" s="27"/>
      <c r="B152" s="27"/>
      <c r="C152" s="27"/>
      <c r="D152" s="27"/>
    </row>
    <row r="153" spans="1:4">
      <c r="A153" s="27"/>
      <c r="B153" s="27"/>
      <c r="C153" s="27"/>
      <c r="D153" s="27"/>
    </row>
    <row r="154" spans="1:4">
      <c r="A154" s="27"/>
      <c r="B154" s="27"/>
      <c r="C154" s="27"/>
      <c r="D154" s="27"/>
    </row>
    <row r="155" spans="1:4">
      <c r="A155" s="27"/>
      <c r="B155" s="27"/>
      <c r="C155" s="27"/>
      <c r="D155" s="27"/>
    </row>
    <row r="156" spans="1:4">
      <c r="A156" s="27"/>
      <c r="B156" s="27"/>
      <c r="C156" s="27"/>
      <c r="D156" s="27"/>
    </row>
    <row r="157" spans="1:4">
      <c r="A157" s="27"/>
      <c r="B157" s="27"/>
      <c r="C157" s="27"/>
      <c r="D157" s="27"/>
    </row>
    <row r="158" spans="1:4">
      <c r="A158" s="27"/>
      <c r="B158" s="27"/>
      <c r="C158" s="27"/>
      <c r="D158" s="27"/>
    </row>
    <row r="159" spans="1:4">
      <c r="A159" s="27"/>
      <c r="B159" s="27"/>
      <c r="C159" s="27"/>
      <c r="D159" s="27"/>
    </row>
    <row r="160" spans="1:4">
      <c r="A160" s="27"/>
      <c r="B160" s="27"/>
      <c r="C160" s="27"/>
      <c r="D160" s="27"/>
    </row>
    <row r="161" spans="1:4">
      <c r="A161" s="27"/>
      <c r="B161" s="27"/>
      <c r="C161" s="27"/>
      <c r="D161" s="27"/>
    </row>
    <row r="162" spans="1:4">
      <c r="A162" s="27"/>
      <c r="B162" s="27"/>
      <c r="C162" s="27"/>
      <c r="D162" s="27"/>
    </row>
    <row r="163" spans="1:4">
      <c r="A163" s="27"/>
      <c r="B163" s="27"/>
      <c r="C163" s="27"/>
      <c r="D163" s="27"/>
    </row>
    <row r="164" spans="1:4">
      <c r="A164" s="27"/>
      <c r="B164" s="27"/>
      <c r="C164" s="27"/>
      <c r="D164" s="27"/>
    </row>
    <row r="165" spans="1:4">
      <c r="A165" s="27"/>
      <c r="B165" s="27"/>
      <c r="C165" s="27"/>
      <c r="D165" s="27"/>
    </row>
    <row r="166" spans="1:4">
      <c r="A166" s="27"/>
      <c r="B166" s="27"/>
      <c r="C166" s="27"/>
      <c r="D166" s="27"/>
    </row>
    <row r="167" spans="1:4">
      <c r="A167" s="27"/>
      <c r="B167" s="27"/>
      <c r="C167" s="27"/>
      <c r="D167" s="27"/>
    </row>
    <row r="168" spans="1:4">
      <c r="A168" s="27"/>
      <c r="B168" s="27"/>
      <c r="C168" s="27"/>
      <c r="D168" s="27"/>
    </row>
    <row r="169" spans="1:4">
      <c r="A169" s="27"/>
      <c r="B169" s="27"/>
      <c r="C169" s="27"/>
      <c r="D169" s="27"/>
    </row>
    <row r="170" spans="1:4">
      <c r="A170" s="27"/>
      <c r="B170" s="27"/>
      <c r="C170" s="27"/>
      <c r="D170" s="27"/>
    </row>
    <row r="171" spans="1:4">
      <c r="A171" s="27"/>
      <c r="B171" s="27"/>
      <c r="C171" s="27"/>
      <c r="D171" s="27"/>
    </row>
    <row r="172" spans="1:4">
      <c r="A172" s="27"/>
      <c r="B172" s="27"/>
      <c r="C172" s="27"/>
      <c r="D172" s="27"/>
    </row>
    <row r="173" spans="1:4">
      <c r="A173" s="27"/>
      <c r="B173" s="27"/>
      <c r="C173" s="27"/>
      <c r="D173" s="27"/>
    </row>
    <row r="174" spans="1:4">
      <c r="A174" s="27"/>
      <c r="B174" s="27"/>
      <c r="C174" s="27"/>
      <c r="D174" s="27"/>
    </row>
    <row r="175" spans="1:4">
      <c r="A175" s="27"/>
      <c r="B175" s="27"/>
      <c r="C175" s="27"/>
      <c r="D175" s="27"/>
    </row>
    <row r="176" spans="1:4">
      <c r="A176" s="27"/>
      <c r="B176" s="27"/>
      <c r="C176" s="27"/>
      <c r="D176" s="27"/>
    </row>
    <row r="177" spans="1:4">
      <c r="A177" s="27"/>
      <c r="B177" s="27"/>
      <c r="C177" s="27"/>
      <c r="D177" s="27"/>
    </row>
    <row r="178" spans="1:4">
      <c r="A178" s="27"/>
      <c r="B178" s="27"/>
      <c r="C178" s="27"/>
      <c r="D178" s="27"/>
    </row>
    <row r="179" spans="1:4">
      <c r="A179" s="27"/>
      <c r="B179" s="27"/>
      <c r="C179" s="27"/>
      <c r="D179" s="27"/>
    </row>
    <row r="180" spans="1:4">
      <c r="A180" s="27"/>
      <c r="B180" s="27"/>
      <c r="C180" s="27"/>
      <c r="D180" s="27"/>
    </row>
    <row r="181" spans="1:4">
      <c r="A181" s="27"/>
      <c r="B181" s="27"/>
      <c r="C181" s="27"/>
      <c r="D181" s="27"/>
    </row>
    <row r="182" spans="1:4">
      <c r="A182" s="27"/>
      <c r="B182" s="27"/>
      <c r="C182" s="27"/>
      <c r="D182" s="27"/>
    </row>
    <row r="183" spans="1:4">
      <c r="A183" s="27"/>
      <c r="B183" s="27"/>
      <c r="C183" s="27"/>
      <c r="D183" s="27"/>
    </row>
    <row r="184" spans="1:4">
      <c r="A184" s="27"/>
      <c r="B184" s="27"/>
      <c r="C184" s="27"/>
      <c r="D184" s="27"/>
    </row>
    <row r="185" spans="1:4">
      <c r="A185" s="27"/>
      <c r="B185" s="27"/>
      <c r="C185" s="27"/>
      <c r="D185" s="27"/>
    </row>
    <row r="186" spans="1:4">
      <c r="A186" s="27"/>
      <c r="B186" s="27"/>
      <c r="C186" s="27"/>
      <c r="D186" s="27"/>
    </row>
    <row r="187" spans="1:4">
      <c r="A187" s="27"/>
      <c r="B187" s="27"/>
      <c r="C187" s="27"/>
      <c r="D187" s="27"/>
    </row>
    <row r="188" spans="1:4">
      <c r="A188" s="27"/>
      <c r="B188" s="27"/>
      <c r="C188" s="27"/>
      <c r="D188" s="27"/>
    </row>
    <row r="189" spans="1:4">
      <c r="A189" s="27"/>
      <c r="B189" s="27"/>
      <c r="C189" s="27"/>
      <c r="D189" s="27"/>
    </row>
    <row r="190" spans="1:4">
      <c r="A190" s="27"/>
      <c r="B190" s="27"/>
      <c r="C190" s="27"/>
      <c r="D190" s="27"/>
    </row>
    <row r="191" spans="1:4">
      <c r="A191" s="27"/>
      <c r="B191" s="27"/>
      <c r="C191" s="27"/>
      <c r="D191" s="27"/>
    </row>
    <row r="192" spans="1:4">
      <c r="A192" s="27"/>
      <c r="B192" s="27"/>
      <c r="C192" s="27"/>
      <c r="D192" s="27"/>
    </row>
    <row r="193" spans="1:4">
      <c r="A193" s="27"/>
      <c r="B193" s="27"/>
      <c r="C193" s="27"/>
      <c r="D193" s="27"/>
    </row>
    <row r="194" spans="1:4">
      <c r="A194" s="27"/>
      <c r="B194" s="27"/>
      <c r="C194" s="27"/>
      <c r="D194" s="27"/>
    </row>
    <row r="195" spans="1:4">
      <c r="A195" s="27"/>
      <c r="B195" s="27"/>
      <c r="C195" s="27"/>
      <c r="D195" s="27"/>
    </row>
    <row r="196" spans="1:4">
      <c r="A196" s="27"/>
      <c r="B196" s="27"/>
      <c r="C196" s="27"/>
      <c r="D196" s="27"/>
    </row>
    <row r="197" spans="1:4">
      <c r="A197" s="27"/>
      <c r="B197" s="27"/>
      <c r="C197" s="27"/>
      <c r="D197" s="27"/>
    </row>
    <row r="198" spans="1:4">
      <c r="A198" s="27"/>
      <c r="B198" s="27"/>
      <c r="C198" s="27"/>
      <c r="D198" s="27"/>
    </row>
    <row r="199" spans="1:4">
      <c r="A199" s="27"/>
      <c r="B199" s="27"/>
      <c r="C199" s="27"/>
      <c r="D199" s="27"/>
    </row>
    <row r="200" spans="1:4">
      <c r="A200" s="27"/>
      <c r="B200" s="27"/>
      <c r="C200" s="27"/>
      <c r="D200" s="27"/>
    </row>
    <row r="201" spans="1:4">
      <c r="A201" s="27"/>
      <c r="B201" s="27"/>
      <c r="C201" s="27"/>
      <c r="D201" s="27"/>
    </row>
    <row r="202" spans="1:4">
      <c r="A202" s="27"/>
      <c r="B202" s="27"/>
      <c r="C202" s="27"/>
      <c r="D202" s="27"/>
    </row>
    <row r="203" spans="1:4">
      <c r="A203" s="27"/>
      <c r="B203" s="27"/>
      <c r="C203" s="27"/>
      <c r="D203" s="27"/>
    </row>
    <row r="204" spans="1:4">
      <c r="A204" s="27"/>
      <c r="B204" s="27"/>
      <c r="C204" s="27"/>
      <c r="D204" s="27"/>
    </row>
    <row r="205" spans="1:4">
      <c r="A205" s="27"/>
      <c r="B205" s="27"/>
      <c r="C205" s="27"/>
      <c r="D205" s="27"/>
    </row>
    <row r="206" spans="1:4">
      <c r="A206" s="27"/>
      <c r="B206" s="27"/>
      <c r="C206" s="27"/>
      <c r="D206" s="27"/>
    </row>
    <row r="207" spans="1:4">
      <c r="A207" s="27"/>
      <c r="B207" s="27"/>
      <c r="C207" s="27"/>
      <c r="D207" s="27"/>
    </row>
    <row r="208" spans="1:4">
      <c r="A208" s="27"/>
      <c r="B208" s="27"/>
      <c r="C208" s="27"/>
      <c r="D208" s="27"/>
    </row>
    <row r="209" spans="1:4">
      <c r="A209" s="27"/>
      <c r="B209" s="27"/>
      <c r="C209" s="27"/>
      <c r="D209" s="27"/>
    </row>
    <row r="210" spans="1:4">
      <c r="A210" s="27"/>
      <c r="B210" s="27"/>
      <c r="C210" s="27"/>
      <c r="D210" s="27"/>
    </row>
    <row r="211" spans="1:4">
      <c r="A211" s="27"/>
      <c r="B211" s="27"/>
      <c r="C211" s="27"/>
      <c r="D211" s="27"/>
    </row>
    <row r="212" spans="1:4">
      <c r="A212" s="27"/>
      <c r="B212" s="27"/>
      <c r="C212" s="27"/>
      <c r="D212" s="27"/>
    </row>
    <row r="213" spans="1:4">
      <c r="A213" s="27"/>
      <c r="B213" s="27"/>
      <c r="C213" s="27"/>
      <c r="D213" s="27"/>
    </row>
    <row r="214" spans="1:4">
      <c r="A214" s="27"/>
      <c r="B214" s="27"/>
      <c r="C214" s="27"/>
      <c r="D214" s="27"/>
    </row>
    <row r="215" spans="1:4">
      <c r="A215" s="27"/>
      <c r="B215" s="27"/>
      <c r="C215" s="27"/>
      <c r="D215" s="27"/>
    </row>
    <row r="216" spans="1:4">
      <c r="A216" s="27"/>
      <c r="B216" s="27"/>
      <c r="C216" s="27"/>
      <c r="D216" s="27"/>
    </row>
    <row r="217" spans="1:4">
      <c r="A217" s="27"/>
      <c r="B217" s="27"/>
      <c r="C217" s="27"/>
      <c r="D217" s="27"/>
    </row>
    <row r="218" spans="1:4">
      <c r="A218" s="27"/>
      <c r="B218" s="27"/>
      <c r="C218" s="27"/>
      <c r="D218" s="27"/>
    </row>
    <row r="219" spans="1:4">
      <c r="A219" s="27"/>
      <c r="B219" s="27"/>
      <c r="C219" s="27"/>
      <c r="D219" s="27"/>
    </row>
    <row r="220" spans="1:4">
      <c r="A220" s="27"/>
      <c r="B220" s="27"/>
      <c r="C220" s="27"/>
      <c r="D220" s="27"/>
    </row>
    <row r="221" spans="1:4">
      <c r="A221" s="27"/>
      <c r="B221" s="27"/>
      <c r="C221" s="27"/>
      <c r="D221" s="27"/>
    </row>
    <row r="222" spans="1:4">
      <c r="A222" s="27"/>
      <c r="B222" s="27"/>
      <c r="C222" s="27"/>
      <c r="D222" s="27"/>
    </row>
    <row r="223" spans="1:4">
      <c r="A223" s="27"/>
      <c r="B223" s="27"/>
      <c r="C223" s="27"/>
      <c r="D223" s="27"/>
    </row>
    <row r="224" spans="1:4">
      <c r="A224" s="27"/>
      <c r="B224" s="27"/>
      <c r="C224" s="27"/>
      <c r="D224" s="27"/>
    </row>
    <row r="225" spans="1:4">
      <c r="A225" s="27"/>
      <c r="B225" s="27"/>
      <c r="C225" s="27"/>
      <c r="D225" s="27"/>
    </row>
    <row r="226" spans="1:4">
      <c r="A226" s="27"/>
      <c r="B226" s="27"/>
      <c r="C226" s="27"/>
      <c r="D226" s="27"/>
    </row>
    <row r="227" spans="1:4">
      <c r="A227" s="27"/>
      <c r="B227" s="27"/>
      <c r="C227" s="27"/>
      <c r="D227" s="27"/>
    </row>
    <row r="228" spans="1:4">
      <c r="A228" s="27"/>
      <c r="B228" s="27"/>
      <c r="C228" s="27"/>
      <c r="D228" s="27"/>
    </row>
    <row r="229" spans="1:4">
      <c r="A229" s="27"/>
      <c r="B229" s="27"/>
      <c r="C229" s="27"/>
      <c r="D229" s="27"/>
    </row>
    <row r="230" spans="1:4">
      <c r="A230" s="27"/>
      <c r="B230" s="27"/>
      <c r="C230" s="27"/>
      <c r="D230" s="27"/>
    </row>
    <row r="231" spans="1:4">
      <c r="A231" s="27"/>
      <c r="B231" s="27"/>
      <c r="C231" s="27"/>
      <c r="D231" s="27"/>
    </row>
    <row r="232" spans="1:4">
      <c r="A232" s="27"/>
      <c r="B232" s="27"/>
      <c r="C232" s="27"/>
      <c r="D232" s="27"/>
    </row>
    <row r="233" spans="1:4">
      <c r="A233" s="27"/>
      <c r="B233" s="27"/>
      <c r="C233" s="27"/>
      <c r="D233" s="27"/>
    </row>
    <row r="234" spans="1:4">
      <c r="A234" s="27"/>
      <c r="B234" s="27"/>
      <c r="C234" s="27"/>
      <c r="D234" s="27"/>
    </row>
    <row r="235" spans="1:4">
      <c r="A235" s="27"/>
      <c r="B235" s="27"/>
      <c r="C235" s="27"/>
      <c r="D235" s="27"/>
    </row>
    <row r="236" spans="1:4">
      <c r="A236" s="27"/>
      <c r="B236" s="27"/>
      <c r="C236" s="27"/>
      <c r="D236" s="27"/>
    </row>
    <row r="237" spans="1:4">
      <c r="A237" s="27"/>
      <c r="B237" s="27"/>
      <c r="C237" s="27"/>
      <c r="D237" s="27"/>
    </row>
    <row r="238" spans="1:4">
      <c r="A238" s="27"/>
      <c r="B238" s="27"/>
      <c r="C238" s="27"/>
      <c r="D238" s="27"/>
    </row>
    <row r="239" spans="1:4">
      <c r="A239" s="27"/>
      <c r="B239" s="27"/>
      <c r="C239" s="27"/>
      <c r="D239" s="27"/>
    </row>
    <row r="240" spans="1:4">
      <c r="A240" s="27"/>
      <c r="B240" s="27"/>
      <c r="C240" s="27"/>
      <c r="D240" s="27"/>
    </row>
    <row r="241" spans="1:4">
      <c r="A241" s="27"/>
      <c r="B241" s="27"/>
      <c r="C241" s="27"/>
      <c r="D241" s="27"/>
    </row>
    <row r="242" spans="1:4">
      <c r="A242" s="27"/>
      <c r="B242" s="27"/>
      <c r="C242" s="27"/>
      <c r="D242" s="27"/>
    </row>
    <row r="243" spans="1:4">
      <c r="A243" s="27"/>
      <c r="B243" s="27"/>
      <c r="C243" s="27"/>
      <c r="D243" s="27"/>
    </row>
    <row r="244" spans="1:4">
      <c r="A244" s="27"/>
      <c r="B244" s="27"/>
      <c r="C244" s="27"/>
      <c r="D244" s="27"/>
    </row>
    <row r="245" spans="1:4">
      <c r="A245" s="27"/>
      <c r="B245" s="27"/>
      <c r="C245" s="27"/>
      <c r="D245" s="27"/>
    </row>
    <row r="246" spans="1:4">
      <c r="A246" s="27"/>
      <c r="B246" s="27"/>
      <c r="C246" s="27"/>
      <c r="D246" s="27"/>
    </row>
    <row r="247" spans="1:4">
      <c r="A247" s="27"/>
      <c r="B247" s="27"/>
      <c r="C247" s="27"/>
      <c r="D247" s="27"/>
    </row>
    <row r="248" spans="1:4">
      <c r="A248" s="27"/>
      <c r="B248" s="27"/>
      <c r="C248" s="27"/>
      <c r="D248" s="27"/>
    </row>
    <row r="249" spans="1:4">
      <c r="A249" s="27"/>
      <c r="B249" s="27"/>
      <c r="C249" s="27"/>
      <c r="D249" s="27"/>
    </row>
    <row r="250" spans="1:4">
      <c r="A250" s="27"/>
      <c r="B250" s="27"/>
      <c r="C250" s="27"/>
      <c r="D250" s="27"/>
    </row>
    <row r="251" spans="1:4">
      <c r="A251" s="27"/>
      <c r="B251" s="27"/>
      <c r="C251" s="27"/>
      <c r="D251" s="27"/>
    </row>
    <row r="252" spans="1:4">
      <c r="A252" s="27"/>
      <c r="B252" s="27"/>
      <c r="C252" s="27"/>
      <c r="D252" s="27"/>
    </row>
    <row r="253" spans="1:4">
      <c r="A253" s="27"/>
      <c r="B253" s="27"/>
      <c r="C253" s="27"/>
      <c r="D253" s="27"/>
    </row>
    <row r="254" spans="1:4">
      <c r="A254" s="27"/>
      <c r="B254" s="27"/>
      <c r="C254" s="27"/>
      <c r="D254" s="27"/>
    </row>
    <row r="255" spans="1:4">
      <c r="A255" s="27"/>
      <c r="B255" s="27"/>
      <c r="C255" s="27"/>
      <c r="D255" s="27"/>
    </row>
    <row r="256" spans="1:4">
      <c r="A256" s="27"/>
      <c r="B256" s="27"/>
      <c r="C256" s="27"/>
      <c r="D256" s="27"/>
    </row>
    <row r="257" spans="1:4">
      <c r="A257" s="27"/>
      <c r="B257" s="27"/>
      <c r="C257" s="27"/>
      <c r="D257" s="27"/>
    </row>
    <row r="258" spans="1:4">
      <c r="A258" s="27"/>
      <c r="B258" s="27"/>
      <c r="C258" s="27"/>
      <c r="D258" s="27"/>
    </row>
    <row r="259" spans="1:4">
      <c r="A259" s="27"/>
      <c r="B259" s="27"/>
      <c r="C259" s="27"/>
      <c r="D259" s="27"/>
    </row>
    <row r="260" spans="1:4">
      <c r="A260" s="27"/>
      <c r="B260" s="27"/>
      <c r="C260" s="27"/>
      <c r="D260" s="27"/>
    </row>
    <row r="261" spans="1:4">
      <c r="A261" s="27"/>
      <c r="B261" s="27"/>
      <c r="C261" s="27"/>
      <c r="D261" s="27"/>
    </row>
    <row r="262" spans="1:4">
      <c r="A262" s="27"/>
      <c r="B262" s="27"/>
      <c r="C262" s="27"/>
      <c r="D262" s="27"/>
    </row>
    <row r="263" spans="1:4">
      <c r="A263" s="27"/>
      <c r="B263" s="27"/>
      <c r="C263" s="27"/>
      <c r="D263" s="27"/>
    </row>
    <row r="264" spans="1:4">
      <c r="A264" s="27"/>
      <c r="B264" s="27"/>
      <c r="C264" s="27"/>
      <c r="D264" s="27"/>
    </row>
    <row r="265" spans="1:4">
      <c r="A265" s="27"/>
      <c r="B265" s="27"/>
      <c r="C265" s="27"/>
      <c r="D265" s="27"/>
    </row>
    <row r="266" spans="1:4">
      <c r="A266" s="27"/>
      <c r="B266" s="27"/>
      <c r="C266" s="27"/>
      <c r="D266" s="27"/>
    </row>
    <row r="267" spans="1:4">
      <c r="A267" s="27"/>
      <c r="B267" s="27"/>
      <c r="C267" s="27"/>
      <c r="D267" s="27"/>
    </row>
    <row r="268" spans="1:4">
      <c r="A268" s="27"/>
      <c r="B268" s="27"/>
      <c r="C268" s="27"/>
      <c r="D268" s="27"/>
    </row>
    <row r="269" spans="1:4">
      <c r="A269" s="27"/>
      <c r="B269" s="27"/>
      <c r="C269" s="27"/>
      <c r="D269" s="27"/>
    </row>
    <row r="270" spans="1:4">
      <c r="A270" s="27"/>
      <c r="B270" s="27"/>
      <c r="C270" s="27"/>
      <c r="D270" s="27"/>
    </row>
    <row r="271" spans="1:4">
      <c r="A271" s="27"/>
      <c r="B271" s="27"/>
      <c r="C271" s="27"/>
      <c r="D271" s="27"/>
    </row>
    <row r="272" spans="1:4">
      <c r="A272" s="27"/>
      <c r="B272" s="27"/>
      <c r="C272" s="27"/>
      <c r="D272" s="27"/>
    </row>
    <row r="273" spans="1:4">
      <c r="A273" s="27"/>
      <c r="B273" s="27"/>
      <c r="C273" s="27"/>
      <c r="D273" s="27"/>
    </row>
    <row r="274" spans="1:4">
      <c r="A274" s="27"/>
      <c r="B274" s="27"/>
      <c r="C274" s="27"/>
      <c r="D274" s="27"/>
    </row>
    <row r="275" spans="1:4">
      <c r="A275" s="27"/>
      <c r="B275" s="27"/>
      <c r="C275" s="27"/>
      <c r="D275" s="27"/>
    </row>
    <row r="276" spans="1:4">
      <c r="A276" s="27"/>
      <c r="B276" s="27"/>
      <c r="C276" s="27"/>
      <c r="D276" s="27"/>
    </row>
    <row r="277" spans="1:4">
      <c r="A277" s="27"/>
      <c r="B277" s="27"/>
      <c r="C277" s="27"/>
      <c r="D277" s="27"/>
    </row>
    <row r="278" spans="1:4">
      <c r="A278" s="27"/>
      <c r="B278" s="27"/>
      <c r="C278" s="27"/>
      <c r="D278" s="27"/>
    </row>
    <row r="279" spans="1:4">
      <c r="A279" s="27"/>
      <c r="B279" s="27"/>
      <c r="C279" s="27"/>
      <c r="D279" s="27"/>
    </row>
    <row r="280" spans="1:4">
      <c r="A280" s="27"/>
      <c r="B280" s="27"/>
      <c r="C280" s="27"/>
      <c r="D280" s="27"/>
    </row>
    <row r="281" spans="1:4">
      <c r="A281" s="27"/>
      <c r="B281" s="27"/>
      <c r="C281" s="27"/>
      <c r="D281" s="27"/>
    </row>
    <row r="282" spans="1:4">
      <c r="A282" s="27"/>
      <c r="B282" s="27"/>
      <c r="C282" s="27"/>
      <c r="D282" s="27"/>
    </row>
    <row r="283" spans="1:4">
      <c r="A283" s="27"/>
      <c r="B283" s="27"/>
      <c r="C283" s="27"/>
      <c r="D283" s="27"/>
    </row>
    <row r="284" spans="1:4">
      <c r="A284" s="27"/>
      <c r="B284" s="27"/>
      <c r="C284" s="27"/>
      <c r="D284" s="27"/>
    </row>
    <row r="285" spans="1:4">
      <c r="A285" s="27"/>
      <c r="B285" s="27"/>
      <c r="C285" s="27"/>
      <c r="D285" s="27"/>
    </row>
    <row r="286" spans="1:4">
      <c r="A286" s="27"/>
      <c r="B286" s="27"/>
      <c r="C286" s="27"/>
      <c r="D286" s="27"/>
    </row>
    <row r="287" spans="1:4">
      <c r="A287" s="27"/>
      <c r="B287" s="27"/>
      <c r="C287" s="27"/>
      <c r="D287" s="27"/>
    </row>
    <row r="288" spans="1:4">
      <c r="A288" s="27"/>
      <c r="B288" s="27"/>
      <c r="C288" s="27"/>
      <c r="D288" s="27"/>
    </row>
    <row r="289" spans="1:4">
      <c r="A289" s="27"/>
      <c r="B289" s="27"/>
      <c r="C289" s="27"/>
      <c r="D289" s="27"/>
    </row>
    <row r="290" spans="1:4">
      <c r="A290" s="27"/>
      <c r="B290" s="27"/>
      <c r="C290" s="27"/>
      <c r="D290" s="27"/>
    </row>
    <row r="291" spans="1:4">
      <c r="A291" s="27"/>
      <c r="B291" s="27"/>
      <c r="C291" s="27"/>
      <c r="D291" s="27"/>
    </row>
    <row r="292" spans="1:4">
      <c r="A292" s="27"/>
      <c r="B292" s="27"/>
      <c r="C292" s="27"/>
      <c r="D292" s="27"/>
    </row>
    <row r="293" spans="1:4">
      <c r="A293" s="27"/>
      <c r="B293" s="27"/>
      <c r="C293" s="27"/>
      <c r="D293" s="27"/>
    </row>
    <row r="294" spans="1:4">
      <c r="A294" s="27"/>
      <c r="B294" s="27"/>
      <c r="C294" s="27"/>
      <c r="D294" s="27"/>
    </row>
    <row r="295" spans="1:4">
      <c r="A295" s="27"/>
      <c r="B295" s="27"/>
      <c r="C295" s="27"/>
      <c r="D295" s="27"/>
    </row>
    <row r="296" spans="1:4">
      <c r="A296" s="27"/>
      <c r="B296" s="27"/>
      <c r="C296" s="27"/>
      <c r="D296" s="27"/>
    </row>
    <row r="297" spans="1:4">
      <c r="A297" s="27"/>
      <c r="B297" s="27"/>
      <c r="C297" s="27"/>
      <c r="D297" s="27"/>
    </row>
    <row r="298" spans="1:4">
      <c r="A298" s="27"/>
      <c r="B298" s="27"/>
      <c r="C298" s="27"/>
      <c r="D298" s="27"/>
    </row>
    <row r="299" spans="1:4">
      <c r="A299" s="27"/>
      <c r="B299" s="27"/>
      <c r="C299" s="27"/>
      <c r="D299" s="27"/>
    </row>
    <row r="300" spans="1:4">
      <c r="A300" s="27"/>
      <c r="B300" s="27"/>
      <c r="C300" s="27"/>
      <c r="D300" s="27"/>
    </row>
    <row r="301" spans="1:4">
      <c r="A301" s="27"/>
      <c r="B301" s="27"/>
      <c r="C301" s="27"/>
      <c r="D301" s="27"/>
    </row>
    <row r="302" spans="1:4">
      <c r="A302" s="27"/>
      <c r="B302" s="27"/>
      <c r="C302" s="27"/>
      <c r="D302" s="27"/>
    </row>
    <row r="303" spans="1:4">
      <c r="A303" s="27"/>
      <c r="B303" s="27"/>
      <c r="C303" s="27"/>
      <c r="D303" s="27"/>
    </row>
    <row r="304" spans="1:4">
      <c r="A304" s="27"/>
      <c r="B304" s="27"/>
      <c r="C304" s="27"/>
      <c r="D304" s="27"/>
    </row>
    <row r="305" spans="1:4">
      <c r="A305" s="27"/>
      <c r="B305" s="27"/>
      <c r="C305" s="27"/>
      <c r="D305" s="27"/>
    </row>
    <row r="306" spans="1:4">
      <c r="A306" s="27"/>
      <c r="B306" s="27"/>
      <c r="C306" s="27"/>
      <c r="D306" s="27"/>
    </row>
    <row r="307" spans="1:4">
      <c r="A307" s="27"/>
      <c r="B307" s="27"/>
      <c r="C307" s="27"/>
      <c r="D307" s="27"/>
    </row>
    <row r="308" spans="1:4">
      <c r="A308" s="27"/>
      <c r="B308" s="27"/>
      <c r="C308" s="27"/>
      <c r="D308" s="27"/>
    </row>
    <row r="309" spans="1:4">
      <c r="A309" s="27"/>
      <c r="B309" s="27"/>
      <c r="C309" s="27"/>
      <c r="D309" s="27"/>
    </row>
    <row r="310" spans="1:4">
      <c r="A310" s="27"/>
      <c r="B310" s="27"/>
      <c r="C310" s="27"/>
      <c r="D310" s="27"/>
    </row>
    <row r="311" spans="1:4">
      <c r="A311" s="27"/>
      <c r="B311" s="27"/>
      <c r="C311" s="27"/>
      <c r="D311" s="27"/>
    </row>
    <row r="312" spans="1:4">
      <c r="A312" s="27"/>
      <c r="B312" s="27"/>
      <c r="C312" s="27"/>
      <c r="D312" s="27"/>
    </row>
    <row r="313" spans="1:4">
      <c r="A313" s="27"/>
      <c r="B313" s="27"/>
      <c r="C313" s="27"/>
      <c r="D313" s="27"/>
    </row>
    <row r="314" spans="1:4">
      <c r="A314" s="27"/>
      <c r="B314" s="27"/>
      <c r="C314" s="27"/>
      <c r="D314" s="27"/>
    </row>
    <row r="315" spans="1:4">
      <c r="A315" s="27"/>
      <c r="B315" s="27"/>
      <c r="C315" s="27"/>
      <c r="D315" s="27"/>
    </row>
    <row r="316" spans="1:4">
      <c r="A316" s="27"/>
      <c r="B316" s="27"/>
      <c r="C316" s="27"/>
      <c r="D316" s="27"/>
    </row>
    <row r="317" spans="1:4">
      <c r="A317" s="27"/>
      <c r="B317" s="27"/>
      <c r="C317" s="27"/>
      <c r="D317" s="27"/>
    </row>
    <row r="318" spans="1:4">
      <c r="A318" s="27"/>
      <c r="B318" s="27"/>
      <c r="C318" s="27"/>
      <c r="D318" s="27"/>
    </row>
    <row r="319" spans="1:4">
      <c r="A319" s="27"/>
      <c r="B319" s="27"/>
      <c r="C319" s="27"/>
      <c r="D319" s="27"/>
    </row>
    <row r="320" spans="1:4">
      <c r="A320" s="27"/>
      <c r="B320" s="27"/>
      <c r="C320" s="27"/>
      <c r="D320" s="27"/>
    </row>
    <row r="321" spans="1:4">
      <c r="A321" s="27"/>
      <c r="B321" s="27"/>
      <c r="C321" s="27"/>
      <c r="D321" s="27"/>
    </row>
    <row r="322" spans="1:4">
      <c r="A322" s="27"/>
      <c r="B322" s="27"/>
      <c r="C322" s="27"/>
      <c r="D322" s="27"/>
    </row>
    <row r="323" spans="1:4">
      <c r="A323" s="27"/>
      <c r="B323" s="27"/>
      <c r="C323" s="27"/>
      <c r="D323" s="27"/>
    </row>
    <row r="324" spans="1:4">
      <c r="A324" s="27"/>
      <c r="B324" s="27"/>
      <c r="C324" s="27"/>
      <c r="D324" s="27"/>
    </row>
    <row r="325" spans="1:4">
      <c r="A325" s="27"/>
      <c r="B325" s="27"/>
      <c r="C325" s="27"/>
      <c r="D325" s="27"/>
    </row>
    <row r="326" spans="1:4">
      <c r="A326" s="27"/>
      <c r="B326" s="27"/>
      <c r="C326" s="27"/>
      <c r="D326" s="27"/>
    </row>
    <row r="327" spans="1:4">
      <c r="A327" s="27"/>
      <c r="B327" s="27"/>
      <c r="C327" s="27"/>
      <c r="D327" s="27"/>
    </row>
    <row r="328" spans="1:4">
      <c r="A328" s="27"/>
      <c r="B328" s="27"/>
      <c r="C328" s="27"/>
      <c r="D328" s="27"/>
    </row>
    <row r="329" spans="1:4">
      <c r="A329" s="27"/>
      <c r="B329" s="27"/>
      <c r="C329" s="27"/>
      <c r="D329" s="27"/>
    </row>
    <row r="330" spans="1:4">
      <c r="A330" s="27"/>
      <c r="B330" s="27"/>
      <c r="C330" s="27"/>
      <c r="D330" s="27"/>
    </row>
    <row r="331" spans="1:4">
      <c r="A331" s="27"/>
      <c r="B331" s="27"/>
      <c r="C331" s="27"/>
      <c r="D331" s="27"/>
    </row>
    <row r="332" spans="1:4">
      <c r="A332" s="27"/>
      <c r="B332" s="27"/>
      <c r="C332" s="27"/>
      <c r="D332" s="27"/>
    </row>
    <row r="333" spans="1:4">
      <c r="A333" s="27"/>
      <c r="B333" s="27"/>
      <c r="C333" s="27"/>
      <c r="D333" s="27"/>
    </row>
    <row r="334" spans="1:4">
      <c r="A334" s="27"/>
      <c r="B334" s="27"/>
      <c r="C334" s="27"/>
      <c r="D334" s="27"/>
    </row>
    <row r="335" spans="1:4">
      <c r="A335" s="27"/>
      <c r="B335" s="27"/>
      <c r="C335" s="27"/>
      <c r="D335" s="27"/>
    </row>
    <row r="336" spans="1:4">
      <c r="A336" s="27"/>
      <c r="B336" s="27"/>
      <c r="C336" s="27"/>
      <c r="D336" s="27"/>
    </row>
    <row r="337" spans="1:4">
      <c r="A337" s="27"/>
      <c r="B337" s="27"/>
      <c r="C337" s="27"/>
      <c r="D337" s="27"/>
    </row>
    <row r="338" spans="1:4">
      <c r="A338" s="27"/>
      <c r="B338" s="27"/>
      <c r="C338" s="27"/>
      <c r="D338" s="27"/>
    </row>
    <row r="339" spans="1:4">
      <c r="A339" s="27"/>
      <c r="B339" s="27"/>
      <c r="C339" s="27"/>
      <c r="D339" s="27"/>
    </row>
    <row r="340" spans="1:4">
      <c r="A340" s="27"/>
      <c r="B340" s="27"/>
      <c r="C340" s="27"/>
      <c r="D340" s="27"/>
    </row>
    <row r="341" spans="1:4">
      <c r="A341" s="27"/>
      <c r="B341" s="27"/>
      <c r="C341" s="27"/>
      <c r="D341" s="27"/>
    </row>
    <row r="342" spans="1:4">
      <c r="A342" s="27"/>
      <c r="B342" s="27"/>
      <c r="C342" s="27"/>
      <c r="D342" s="27"/>
    </row>
    <row r="343" spans="1:4">
      <c r="A343" s="27"/>
      <c r="B343" s="27"/>
      <c r="C343" s="27"/>
      <c r="D343" s="27"/>
    </row>
    <row r="344" spans="1:4">
      <c r="A344" s="27"/>
      <c r="B344" s="27"/>
      <c r="C344" s="27"/>
      <c r="D344" s="27"/>
    </row>
    <row r="345" spans="1:4">
      <c r="A345" s="27"/>
      <c r="B345" s="27"/>
      <c r="C345" s="27"/>
      <c r="D345" s="27"/>
    </row>
    <row r="346" spans="1:4">
      <c r="A346" s="27"/>
      <c r="B346" s="27"/>
      <c r="C346" s="27"/>
      <c r="D346" s="27"/>
    </row>
    <row r="347" spans="1:4">
      <c r="A347" s="27"/>
      <c r="B347" s="27"/>
      <c r="C347" s="27"/>
      <c r="D347" s="27"/>
    </row>
    <row r="348" spans="1:4">
      <c r="A348" s="27"/>
      <c r="B348" s="27"/>
      <c r="C348" s="27"/>
      <c r="D348" s="27"/>
    </row>
    <row r="349" spans="1:4">
      <c r="A349" s="27"/>
      <c r="B349" s="27"/>
      <c r="C349" s="27"/>
      <c r="D349" s="27"/>
    </row>
    <row r="350" spans="1:4">
      <c r="A350" s="27"/>
      <c r="B350" s="27"/>
      <c r="C350" s="27"/>
      <c r="D350" s="27"/>
    </row>
    <row r="351" spans="1:4">
      <c r="A351" s="27"/>
      <c r="B351" s="27"/>
      <c r="C351" s="27"/>
      <c r="D351" s="27"/>
    </row>
    <row r="352" spans="1:4">
      <c r="A352" s="27"/>
      <c r="B352" s="27"/>
      <c r="C352" s="27"/>
      <c r="D352" s="27"/>
    </row>
    <row r="353" spans="1:4">
      <c r="A353" s="27"/>
      <c r="B353" s="27"/>
      <c r="C353" s="27"/>
      <c r="D353" s="27"/>
    </row>
    <row r="354" spans="1:4">
      <c r="A354" s="27"/>
      <c r="B354" s="27"/>
      <c r="C354" s="27"/>
      <c r="D354" s="27"/>
    </row>
    <row r="355" spans="1:4">
      <c r="A355" s="27"/>
      <c r="B355" s="27"/>
      <c r="C355" s="27"/>
      <c r="D355" s="27"/>
    </row>
    <row r="356" spans="1:4">
      <c r="A356" s="27"/>
      <c r="B356" s="27"/>
      <c r="C356" s="27"/>
      <c r="D356" s="27"/>
    </row>
    <row r="357" spans="1:4">
      <c r="A357" s="27"/>
      <c r="B357" s="27"/>
      <c r="C357" s="27"/>
      <c r="D357" s="27"/>
    </row>
    <row r="358" spans="1:4">
      <c r="A358" s="27"/>
      <c r="B358" s="27"/>
      <c r="C358" s="27"/>
      <c r="D358" s="27"/>
    </row>
    <row r="359" spans="1:4">
      <c r="A359" s="27"/>
      <c r="B359" s="27"/>
      <c r="C359" s="27"/>
      <c r="D359" s="27"/>
    </row>
    <row r="360" spans="1:4">
      <c r="A360" s="27"/>
      <c r="B360" s="27"/>
      <c r="C360" s="27"/>
      <c r="D360" s="27"/>
    </row>
    <row r="361" spans="1:4">
      <c r="A361" s="27"/>
      <c r="B361" s="27"/>
      <c r="C361" s="27"/>
      <c r="D361" s="27"/>
    </row>
    <row r="362" spans="1:4">
      <c r="A362" s="27"/>
      <c r="B362" s="27"/>
      <c r="C362" s="27"/>
      <c r="D362" s="27"/>
    </row>
    <row r="363" spans="1:4">
      <c r="A363" s="27"/>
      <c r="B363" s="27"/>
      <c r="C363" s="27"/>
      <c r="D363" s="27"/>
    </row>
    <row r="364" spans="1:4">
      <c r="A364" s="27"/>
      <c r="B364" s="27"/>
      <c r="C364" s="27"/>
      <c r="D364" s="27"/>
    </row>
    <row r="365" spans="1:4">
      <c r="A365" s="27"/>
      <c r="B365" s="27"/>
      <c r="C365" s="27"/>
      <c r="D365" s="27"/>
    </row>
    <row r="366" spans="1:4">
      <c r="A366" s="27"/>
      <c r="B366" s="27"/>
      <c r="C366" s="27"/>
      <c r="D366" s="27"/>
    </row>
    <row r="367" spans="1:4">
      <c r="A367" s="27"/>
      <c r="B367" s="27"/>
      <c r="C367" s="27"/>
      <c r="D367" s="27"/>
    </row>
    <row r="368" spans="1:4">
      <c r="A368" s="27"/>
      <c r="B368" s="27"/>
      <c r="C368" s="27"/>
      <c r="D368" s="27"/>
    </row>
    <row r="369" spans="1:4">
      <c r="A369" s="27"/>
      <c r="B369" s="27"/>
      <c r="C369" s="27"/>
      <c r="D369" s="27"/>
    </row>
    <row r="370" spans="1:4">
      <c r="A370" s="27"/>
      <c r="B370" s="27"/>
      <c r="C370" s="27"/>
      <c r="D370" s="27"/>
    </row>
    <row r="371" spans="1:4">
      <c r="A371" s="27"/>
      <c r="B371" s="27"/>
      <c r="C371" s="27"/>
      <c r="D371" s="27"/>
    </row>
    <row r="372" spans="1:4">
      <c r="A372" s="27"/>
      <c r="B372" s="27"/>
      <c r="C372" s="27"/>
      <c r="D372" s="27"/>
    </row>
    <row r="373" spans="1:4">
      <c r="A373" s="27"/>
      <c r="B373" s="27"/>
      <c r="C373" s="27"/>
      <c r="D373" s="27"/>
    </row>
    <row r="374" spans="1:4">
      <c r="A374" s="27"/>
      <c r="B374" s="27"/>
      <c r="C374" s="27"/>
      <c r="D374" s="27"/>
    </row>
    <row r="375" spans="1:4">
      <c r="A375" s="27"/>
      <c r="B375" s="27"/>
      <c r="C375" s="27"/>
      <c r="D375" s="27"/>
    </row>
    <row r="376" spans="1:4">
      <c r="A376" s="27"/>
      <c r="B376" s="27"/>
      <c r="C376" s="27"/>
      <c r="D376" s="27"/>
    </row>
    <row r="377" spans="1:4">
      <c r="A377" s="27"/>
      <c r="B377" s="27"/>
      <c r="C377" s="27"/>
      <c r="D377" s="27"/>
    </row>
    <row r="378" spans="1:4">
      <c r="A378" s="27"/>
      <c r="B378" s="27"/>
      <c r="C378" s="27"/>
      <c r="D378" s="27"/>
    </row>
    <row r="379" spans="1:4">
      <c r="A379" s="27"/>
      <c r="B379" s="27"/>
      <c r="C379" s="27"/>
      <c r="D379" s="27"/>
    </row>
    <row r="380" spans="1:4">
      <c r="A380" s="27"/>
      <c r="B380" s="27"/>
      <c r="C380" s="27"/>
      <c r="D380" s="27"/>
    </row>
    <row r="381" spans="1:4">
      <c r="A381" s="27"/>
      <c r="B381" s="27"/>
      <c r="C381" s="27"/>
      <c r="D381" s="27"/>
    </row>
    <row r="382" spans="1:4">
      <c r="A382" s="27"/>
      <c r="B382" s="27"/>
      <c r="C382" s="27"/>
      <c r="D382" s="27"/>
    </row>
    <row r="383" spans="1:4">
      <c r="A383" s="27"/>
      <c r="B383" s="27"/>
      <c r="C383" s="27"/>
      <c r="D383" s="27"/>
    </row>
    <row r="384" spans="1:4">
      <c r="A384" s="27"/>
      <c r="B384" s="27"/>
      <c r="C384" s="27"/>
      <c r="D384" s="27"/>
    </row>
    <row r="385" spans="1:4">
      <c r="A385" s="27"/>
      <c r="B385" s="27"/>
      <c r="C385" s="27"/>
      <c r="D385" s="27"/>
    </row>
    <row r="386" spans="1:4">
      <c r="A386" s="27"/>
      <c r="B386" s="27"/>
      <c r="C386" s="27"/>
      <c r="D386" s="27"/>
    </row>
    <row r="387" spans="1:4">
      <c r="A387" s="27"/>
      <c r="B387" s="27"/>
      <c r="C387" s="27"/>
      <c r="D387" s="27"/>
    </row>
    <row r="388" spans="1:4">
      <c r="A388" s="27"/>
      <c r="B388" s="27"/>
      <c r="C388" s="27"/>
      <c r="D388" s="27"/>
    </row>
    <row r="389" spans="1:4">
      <c r="A389" s="27"/>
      <c r="B389" s="27"/>
      <c r="C389" s="27"/>
      <c r="D389" s="27"/>
    </row>
    <row r="390" spans="1:4">
      <c r="A390" s="27"/>
      <c r="B390" s="27"/>
      <c r="C390" s="27"/>
      <c r="D390" s="27"/>
    </row>
    <row r="391" spans="1:4">
      <c r="A391" s="27"/>
      <c r="B391" s="27"/>
      <c r="C391" s="27"/>
      <c r="D391" s="27"/>
    </row>
    <row r="392" spans="1:4">
      <c r="A392" s="27"/>
      <c r="B392" s="27"/>
      <c r="C392" s="27"/>
      <c r="D392" s="27"/>
    </row>
    <row r="393" spans="1:4">
      <c r="A393" s="27"/>
      <c r="B393" s="27"/>
      <c r="C393" s="27"/>
      <c r="D393" s="27"/>
    </row>
    <row r="394" spans="1:4">
      <c r="A394" s="27"/>
      <c r="B394" s="27"/>
      <c r="C394" s="27"/>
      <c r="D394" s="27"/>
    </row>
    <row r="395" spans="1:4">
      <c r="A395" s="27"/>
      <c r="B395" s="27"/>
      <c r="C395" s="27"/>
      <c r="D395" s="27"/>
    </row>
    <row r="396" spans="1:4">
      <c r="A396" s="27"/>
      <c r="B396" s="27"/>
      <c r="C396" s="27"/>
      <c r="D396" s="27"/>
    </row>
    <row r="397" spans="1:4">
      <c r="A397" s="27"/>
      <c r="B397" s="27"/>
      <c r="C397" s="27"/>
      <c r="D397" s="27"/>
    </row>
    <row r="398" spans="1:4">
      <c r="A398" s="27"/>
      <c r="B398" s="27"/>
      <c r="C398" s="27"/>
      <c r="D398" s="27"/>
    </row>
    <row r="399" spans="1:4">
      <c r="A399" s="27"/>
      <c r="B399" s="27"/>
      <c r="C399" s="27"/>
      <c r="D399" s="27"/>
    </row>
    <row r="400" spans="1:4">
      <c r="A400" s="27"/>
      <c r="B400" s="27"/>
      <c r="C400" s="27"/>
      <c r="D400" s="27"/>
    </row>
    <row r="401" spans="1:4">
      <c r="A401" s="27"/>
      <c r="B401" s="27"/>
      <c r="C401" s="27"/>
      <c r="D401" s="27"/>
    </row>
    <row r="402" spans="1:4">
      <c r="A402" s="27"/>
      <c r="B402" s="27"/>
      <c r="C402" s="27"/>
      <c r="D402" s="27"/>
    </row>
    <row r="403" spans="1:4">
      <c r="A403" s="27"/>
      <c r="B403" s="27"/>
      <c r="C403" s="27"/>
      <c r="D403" s="27"/>
    </row>
    <row r="404" spans="1:4">
      <c r="A404" s="27"/>
      <c r="B404" s="27"/>
      <c r="C404" s="27"/>
      <c r="D404" s="27"/>
    </row>
    <row r="405" spans="1:4">
      <c r="A405" s="27"/>
      <c r="B405" s="27"/>
      <c r="C405" s="27"/>
      <c r="D405" s="27"/>
    </row>
    <row r="406" spans="1:4">
      <c r="A406" s="27"/>
      <c r="B406" s="27"/>
      <c r="C406" s="27"/>
      <c r="D406" s="27"/>
    </row>
    <row r="407" spans="1:4">
      <c r="A407" s="27"/>
      <c r="B407" s="27"/>
      <c r="C407" s="27"/>
      <c r="D407" s="27"/>
    </row>
    <row r="408" spans="1:4">
      <c r="A408" s="27"/>
      <c r="B408" s="27"/>
      <c r="C408" s="27"/>
      <c r="D408" s="27"/>
    </row>
    <row r="409" spans="1:4">
      <c r="A409" s="27"/>
      <c r="B409" s="27"/>
      <c r="C409" s="27"/>
      <c r="D409" s="27"/>
    </row>
    <row r="410" spans="1:4">
      <c r="A410" s="27"/>
      <c r="B410" s="27"/>
      <c r="C410" s="27"/>
      <c r="D410" s="27"/>
    </row>
    <row r="411" spans="1:4">
      <c r="A411" s="27"/>
      <c r="B411" s="27"/>
      <c r="C411" s="27"/>
      <c r="D411" s="27"/>
    </row>
    <row r="412" spans="1:4">
      <c r="A412" s="27"/>
      <c r="B412" s="27"/>
      <c r="C412" s="27"/>
      <c r="D412" s="27"/>
    </row>
    <row r="413" spans="1:4">
      <c r="A413" s="27"/>
      <c r="B413" s="27"/>
      <c r="C413" s="27"/>
      <c r="D413" s="27"/>
    </row>
    <row r="414" spans="1:4">
      <c r="A414" s="27"/>
      <c r="B414" s="27"/>
      <c r="C414" s="27"/>
      <c r="D414" s="27"/>
    </row>
    <row r="415" spans="1:4">
      <c r="A415" s="27"/>
      <c r="B415" s="27"/>
      <c r="C415" s="27"/>
      <c r="D415" s="27"/>
    </row>
    <row r="416" spans="1:4">
      <c r="A416" s="27"/>
      <c r="B416" s="27"/>
      <c r="C416" s="27"/>
      <c r="D416" s="27"/>
    </row>
    <row r="417" spans="1:4">
      <c r="A417" s="27"/>
      <c r="B417" s="27"/>
      <c r="C417" s="27"/>
      <c r="D417" s="27"/>
    </row>
    <row r="418" spans="1:4">
      <c r="A418" s="27"/>
      <c r="B418" s="27"/>
      <c r="C418" s="27"/>
      <c r="D418" s="27"/>
    </row>
    <row r="419" spans="1:4">
      <c r="A419" s="27"/>
      <c r="B419" s="27"/>
      <c r="C419" s="27"/>
      <c r="D419" s="27"/>
    </row>
    <row r="420" spans="1:4">
      <c r="A420" s="27"/>
      <c r="B420" s="27"/>
      <c r="C420" s="27"/>
      <c r="D420" s="27"/>
    </row>
    <row r="421" spans="1:4">
      <c r="A421" s="27"/>
      <c r="B421" s="27"/>
      <c r="C421" s="27"/>
      <c r="D421" s="27"/>
    </row>
    <row r="422" spans="1:4">
      <c r="A422" s="27"/>
      <c r="B422" s="27"/>
      <c r="C422" s="27"/>
      <c r="D422" s="27"/>
    </row>
    <row r="423" spans="1:4">
      <c r="A423" s="27"/>
      <c r="B423" s="27"/>
      <c r="C423" s="27"/>
      <c r="D423" s="27"/>
    </row>
    <row r="424" spans="1:4">
      <c r="A424" s="27"/>
      <c r="B424" s="27"/>
      <c r="C424" s="27"/>
      <c r="D424" s="27"/>
    </row>
    <row r="425" spans="1:4">
      <c r="A425" s="27"/>
      <c r="B425" s="27"/>
      <c r="C425" s="27"/>
      <c r="D425" s="27"/>
    </row>
    <row r="426" spans="1:4">
      <c r="A426" s="27"/>
      <c r="B426" s="27"/>
      <c r="C426" s="27"/>
      <c r="D426" s="27"/>
    </row>
    <row r="427" spans="1:4">
      <c r="A427" s="27"/>
      <c r="B427" s="27"/>
      <c r="C427" s="27"/>
      <c r="D427" s="27"/>
    </row>
    <row r="428" spans="1:4">
      <c r="A428" s="27"/>
      <c r="B428" s="27"/>
      <c r="C428" s="27"/>
      <c r="D428" s="27"/>
    </row>
    <row r="429" spans="1:4">
      <c r="A429" s="27"/>
      <c r="B429" s="27"/>
      <c r="C429" s="27"/>
      <c r="D429" s="27"/>
    </row>
    <row r="430" spans="1:4">
      <c r="A430" s="27"/>
      <c r="B430" s="27"/>
      <c r="C430" s="27"/>
      <c r="D430" s="27"/>
    </row>
    <row r="431" spans="1:4">
      <c r="A431" s="27"/>
      <c r="B431" s="27"/>
      <c r="C431" s="27"/>
      <c r="D431" s="27"/>
    </row>
    <row r="432" spans="1:4">
      <c r="A432" s="27"/>
      <c r="B432" s="27"/>
      <c r="C432" s="27"/>
      <c r="D432" s="27"/>
    </row>
    <row r="433" spans="1:4">
      <c r="A433" s="27"/>
      <c r="B433" s="27"/>
      <c r="C433" s="27"/>
      <c r="D433" s="27"/>
    </row>
    <row r="434" spans="1:4">
      <c r="A434" s="27"/>
      <c r="B434" s="27"/>
      <c r="C434" s="27"/>
      <c r="D434" s="27"/>
    </row>
    <row r="435" spans="1:4">
      <c r="A435" s="27"/>
      <c r="B435" s="27"/>
      <c r="C435" s="27"/>
      <c r="D435" s="27"/>
    </row>
    <row r="436" spans="1:4">
      <c r="A436" s="27"/>
      <c r="B436" s="27"/>
      <c r="C436" s="27"/>
      <c r="D436" s="27"/>
    </row>
    <row r="437" spans="1:4">
      <c r="A437" s="27"/>
      <c r="B437" s="27"/>
      <c r="C437" s="27"/>
      <c r="D437" s="27"/>
    </row>
    <row r="438" spans="1:4">
      <c r="A438" s="27"/>
      <c r="B438" s="27"/>
      <c r="C438" s="27"/>
      <c r="D438" s="27"/>
    </row>
    <row r="439" spans="1:4">
      <c r="A439" s="27"/>
      <c r="B439" s="27"/>
      <c r="C439" s="27"/>
      <c r="D439" s="27"/>
    </row>
    <row r="440" spans="1:4">
      <c r="A440" s="27"/>
      <c r="B440" s="27"/>
      <c r="C440" s="27"/>
      <c r="D440" s="27"/>
    </row>
    <row r="441" spans="1:4">
      <c r="A441" s="27"/>
      <c r="B441" s="27"/>
      <c r="C441" s="27"/>
      <c r="D441" s="27"/>
    </row>
    <row r="442" spans="1:4">
      <c r="A442" s="27"/>
      <c r="B442" s="27"/>
      <c r="C442" s="27"/>
      <c r="D442" s="27"/>
    </row>
    <row r="443" spans="1:4">
      <c r="A443" s="27"/>
      <c r="B443" s="27"/>
      <c r="C443" s="27"/>
      <c r="D443" s="27"/>
    </row>
    <row r="444" spans="1:4">
      <c r="A444" s="27"/>
      <c r="B444" s="27"/>
      <c r="C444" s="27"/>
      <c r="D444" s="27"/>
    </row>
    <row r="445" spans="1:4">
      <c r="A445" s="27"/>
      <c r="B445" s="27"/>
      <c r="C445" s="27"/>
      <c r="D445" s="27"/>
    </row>
    <row r="446" spans="1:4">
      <c r="A446" s="27"/>
      <c r="B446" s="27"/>
      <c r="C446" s="27"/>
      <c r="D446" s="27"/>
    </row>
    <row r="447" spans="1:4">
      <c r="A447" s="27"/>
      <c r="B447" s="27"/>
      <c r="C447" s="27"/>
      <c r="D447" s="27"/>
    </row>
    <row r="448" spans="1:4">
      <c r="A448" s="27"/>
      <c r="B448" s="27"/>
      <c r="C448" s="27"/>
      <c r="D448" s="27"/>
    </row>
    <row r="449" spans="1:4">
      <c r="A449" s="27"/>
      <c r="B449" s="27"/>
      <c r="C449" s="27"/>
      <c r="D449" s="27"/>
    </row>
    <row r="450" spans="1:4">
      <c r="A450" s="27"/>
      <c r="B450" s="27"/>
      <c r="C450" s="27"/>
      <c r="D450" s="27"/>
    </row>
    <row r="451" spans="1:4">
      <c r="A451" s="27"/>
      <c r="B451" s="27"/>
      <c r="C451" s="27"/>
      <c r="D451" s="27"/>
    </row>
    <row r="452" spans="1:4">
      <c r="A452" s="27"/>
      <c r="B452" s="27"/>
      <c r="C452" s="27"/>
      <c r="D452" s="27"/>
    </row>
    <row r="453" spans="1:4">
      <c r="A453" s="27"/>
      <c r="B453" s="27"/>
      <c r="C453" s="27"/>
      <c r="D453" s="27"/>
    </row>
    <row r="454" spans="1:4">
      <c r="A454" s="27"/>
      <c r="B454" s="27"/>
      <c r="C454" s="27"/>
      <c r="D454" s="27"/>
    </row>
    <row r="455" spans="1:4">
      <c r="A455" s="27"/>
      <c r="B455" s="27"/>
      <c r="C455" s="27"/>
      <c r="D455" s="27"/>
    </row>
    <row r="456" spans="1:4">
      <c r="A456" s="27"/>
      <c r="B456" s="27"/>
      <c r="C456" s="27"/>
      <c r="D456" s="27"/>
    </row>
    <row r="457" spans="1:4">
      <c r="A457" s="27"/>
      <c r="B457" s="27"/>
      <c r="C457" s="27"/>
      <c r="D457" s="27"/>
    </row>
    <row r="458" spans="1:4">
      <c r="A458" s="27"/>
      <c r="B458" s="27"/>
      <c r="C458" s="27"/>
      <c r="D458" s="27"/>
    </row>
    <row r="459" spans="1:4">
      <c r="A459" s="27"/>
      <c r="B459" s="27"/>
      <c r="C459" s="27"/>
      <c r="D459" s="27"/>
    </row>
    <row r="460" spans="1:4">
      <c r="A460" s="27"/>
      <c r="B460" s="27"/>
      <c r="C460" s="27"/>
      <c r="D460" s="27"/>
    </row>
    <row r="461" spans="1:4">
      <c r="A461" s="27"/>
      <c r="B461" s="27"/>
      <c r="C461" s="27"/>
      <c r="D461" s="27"/>
    </row>
    <row r="462" spans="1:4">
      <c r="A462" s="27"/>
      <c r="B462" s="27"/>
      <c r="C462" s="27"/>
      <c r="D462" s="27"/>
    </row>
    <row r="463" spans="1:4">
      <c r="A463" s="27"/>
      <c r="B463" s="27"/>
      <c r="C463" s="27"/>
      <c r="D463" s="27"/>
    </row>
    <row r="464" spans="1:4">
      <c r="A464" s="27"/>
      <c r="B464" s="27"/>
      <c r="C464" s="27"/>
      <c r="D464" s="27"/>
    </row>
    <row r="465" spans="1:4">
      <c r="A465" s="27"/>
      <c r="B465" s="27"/>
      <c r="C465" s="27"/>
      <c r="D465" s="27"/>
    </row>
    <row r="466" spans="1:4">
      <c r="A466" s="27"/>
      <c r="B466" s="27"/>
      <c r="C466" s="27"/>
      <c r="D466" s="27"/>
    </row>
    <row r="467" spans="1:4">
      <c r="A467" s="27"/>
      <c r="B467" s="27"/>
      <c r="C467" s="27"/>
      <c r="D467" s="27"/>
    </row>
    <row r="468" spans="1:4">
      <c r="A468" s="27"/>
      <c r="B468" s="27"/>
      <c r="C468" s="27"/>
      <c r="D468" s="27"/>
    </row>
    <row r="469" spans="1:4">
      <c r="A469" s="27"/>
      <c r="B469" s="27"/>
      <c r="C469" s="27"/>
      <c r="D469" s="27"/>
    </row>
    <row r="470" spans="1:4">
      <c r="A470" s="27"/>
      <c r="B470" s="27"/>
      <c r="C470" s="27"/>
      <c r="D470" s="27"/>
    </row>
    <row r="471" spans="1:4">
      <c r="A471" s="27"/>
      <c r="B471" s="27"/>
      <c r="C471" s="27"/>
      <c r="D471" s="27"/>
    </row>
    <row r="472" spans="1:4">
      <c r="A472" s="27"/>
      <c r="B472" s="27"/>
      <c r="C472" s="27"/>
      <c r="D472" s="27"/>
    </row>
    <row r="473" spans="1:4">
      <c r="A473" s="27"/>
      <c r="B473" s="27"/>
      <c r="C473" s="27"/>
      <c r="D473" s="27"/>
    </row>
    <row r="474" spans="1:4">
      <c r="A474" s="27"/>
      <c r="B474" s="27"/>
      <c r="C474" s="27"/>
      <c r="D474" s="27"/>
    </row>
    <row r="475" spans="1:4">
      <c r="A475" s="27"/>
      <c r="B475" s="27"/>
      <c r="C475" s="27"/>
      <c r="D475" s="27"/>
    </row>
    <row r="476" spans="1:4">
      <c r="A476" s="27"/>
      <c r="B476" s="27"/>
      <c r="C476" s="27"/>
      <c r="D476" s="27"/>
    </row>
    <row r="477" spans="1:4">
      <c r="A477" s="27"/>
      <c r="B477" s="27"/>
      <c r="C477" s="27"/>
      <c r="D477" s="27"/>
    </row>
    <row r="478" spans="1:4">
      <c r="A478" s="27"/>
      <c r="B478" s="27"/>
      <c r="C478" s="27"/>
      <c r="D478" s="27"/>
    </row>
    <row r="479" spans="1:4">
      <c r="A479" s="27"/>
      <c r="B479" s="27"/>
      <c r="C479" s="27"/>
      <c r="D479" s="27"/>
    </row>
    <row r="480" spans="1:4">
      <c r="A480" s="27"/>
      <c r="B480" s="27"/>
      <c r="C480" s="27"/>
      <c r="D480" s="27"/>
    </row>
    <row r="481" spans="1:4">
      <c r="A481" s="27"/>
      <c r="B481" s="27"/>
      <c r="C481" s="27"/>
      <c r="D481" s="27"/>
    </row>
    <row r="482" spans="1:4">
      <c r="A482" s="27"/>
      <c r="B482" s="27"/>
      <c r="C482" s="27"/>
      <c r="D482" s="27"/>
    </row>
    <row r="483" spans="1:4">
      <c r="A483" s="27"/>
      <c r="B483" s="27"/>
      <c r="C483" s="27"/>
      <c r="D483" s="27"/>
    </row>
    <row r="484" spans="1:4">
      <c r="A484" s="27"/>
      <c r="B484" s="27"/>
      <c r="C484" s="27"/>
      <c r="D484" s="27"/>
    </row>
    <row r="485" spans="1:4">
      <c r="A485" s="27"/>
      <c r="B485" s="27"/>
      <c r="C485" s="27"/>
      <c r="D485" s="27"/>
    </row>
    <row r="486" spans="1:4">
      <c r="A486" s="27"/>
      <c r="B486" s="27"/>
      <c r="C486" s="27"/>
      <c r="D486" s="27"/>
    </row>
    <row r="487" spans="1:4">
      <c r="A487" s="27"/>
      <c r="B487" s="27"/>
      <c r="C487" s="27"/>
      <c r="D487" s="27"/>
    </row>
    <row r="488" spans="1:4">
      <c r="A488" s="27"/>
      <c r="B488" s="27"/>
      <c r="C488" s="27"/>
      <c r="D488" s="27"/>
    </row>
    <row r="489" spans="1:4">
      <c r="A489" s="27"/>
      <c r="B489" s="27"/>
      <c r="C489" s="27"/>
      <c r="D489" s="27"/>
    </row>
    <row r="490" spans="1:4">
      <c r="A490" s="27"/>
      <c r="B490" s="27"/>
      <c r="C490" s="27"/>
      <c r="D490" s="27"/>
    </row>
    <row r="491" spans="1:4">
      <c r="A491" s="27"/>
      <c r="B491" s="27"/>
      <c r="C491" s="27"/>
      <c r="D491" s="27"/>
    </row>
    <row r="492" spans="1:4">
      <c r="A492" s="27"/>
      <c r="B492" s="27"/>
      <c r="C492" s="27"/>
      <c r="D492" s="27"/>
    </row>
    <row r="493" spans="1:4">
      <c r="A493" s="27"/>
      <c r="B493" s="27"/>
      <c r="C493" s="27"/>
      <c r="D493" s="27"/>
    </row>
    <row r="494" spans="1:4">
      <c r="A494" s="27"/>
      <c r="B494" s="27"/>
      <c r="C494" s="27"/>
      <c r="D494" s="27"/>
    </row>
    <row r="495" spans="1:4">
      <c r="A495" s="27"/>
      <c r="B495" s="27"/>
      <c r="C495" s="27"/>
      <c r="D495" s="27"/>
    </row>
    <row r="496" spans="1:4">
      <c r="A496" s="27"/>
      <c r="B496" s="27"/>
      <c r="C496" s="27"/>
      <c r="D496" s="27"/>
    </row>
    <row r="497" spans="1:4">
      <c r="A497" s="27"/>
      <c r="B497" s="27"/>
      <c r="C497" s="27"/>
      <c r="D497" s="27"/>
    </row>
    <row r="498" spans="1:4">
      <c r="A498" s="27"/>
      <c r="B498" s="27"/>
      <c r="C498" s="27"/>
      <c r="D498" s="27"/>
    </row>
    <row r="499" spans="1:4">
      <c r="A499" s="27"/>
      <c r="B499" s="27"/>
      <c r="C499" s="27"/>
      <c r="D499" s="27"/>
    </row>
    <row r="500" spans="1:4">
      <c r="A500" s="27"/>
      <c r="B500" s="27"/>
      <c r="C500" s="27"/>
      <c r="D500" s="27"/>
    </row>
    <row r="501" spans="1:4">
      <c r="A501" s="27"/>
      <c r="B501" s="27"/>
      <c r="C501" s="27"/>
      <c r="D501" s="27"/>
    </row>
    <row r="502" spans="1:4">
      <c r="A502" s="27"/>
      <c r="B502" s="27"/>
      <c r="C502" s="27"/>
      <c r="D502" s="27"/>
    </row>
    <row r="503" spans="1:4">
      <c r="A503" s="27"/>
      <c r="B503" s="27"/>
      <c r="C503" s="27"/>
      <c r="D503" s="27"/>
    </row>
    <row r="504" spans="1:4">
      <c r="A504" s="27"/>
      <c r="B504" s="27"/>
      <c r="C504" s="27"/>
      <c r="D504" s="27"/>
    </row>
    <row r="505" spans="1:4">
      <c r="A505" s="27"/>
      <c r="B505" s="27"/>
      <c r="C505" s="27"/>
      <c r="D505" s="27"/>
    </row>
    <row r="506" spans="1:4">
      <c r="A506" s="27"/>
      <c r="B506" s="27"/>
      <c r="C506" s="27"/>
      <c r="D506" s="27"/>
    </row>
    <row r="507" spans="1:4">
      <c r="A507" s="27"/>
      <c r="B507" s="27"/>
      <c r="C507" s="27"/>
      <c r="D507" s="27"/>
    </row>
    <row r="508" spans="1:4">
      <c r="A508" s="27"/>
      <c r="B508" s="27"/>
      <c r="C508" s="27"/>
      <c r="D508" s="27"/>
    </row>
    <row r="509" spans="1:4">
      <c r="A509" s="27"/>
      <c r="B509" s="27"/>
      <c r="C509" s="27"/>
      <c r="D509" s="27"/>
    </row>
    <row r="510" spans="1:4">
      <c r="A510" s="27"/>
      <c r="B510" s="27"/>
      <c r="C510" s="27"/>
      <c r="D510" s="27"/>
    </row>
    <row r="511" spans="1:4">
      <c r="A511" s="27"/>
      <c r="B511" s="27"/>
      <c r="C511" s="27"/>
      <c r="D511" s="27"/>
    </row>
    <row r="512" spans="1:4">
      <c r="A512" s="27"/>
      <c r="B512" s="27"/>
      <c r="C512" s="27"/>
      <c r="D512" s="27"/>
    </row>
    <row r="513" spans="1:4">
      <c r="A513" s="27"/>
      <c r="B513" s="27"/>
      <c r="C513" s="27"/>
      <c r="D513" s="27"/>
    </row>
    <row r="514" spans="1:4">
      <c r="A514" s="27"/>
      <c r="B514" s="27"/>
      <c r="C514" s="27"/>
      <c r="D514" s="27"/>
    </row>
    <row r="515" spans="1:4">
      <c r="A515" s="27"/>
      <c r="B515" s="27"/>
      <c r="C515" s="27"/>
      <c r="D515" s="27"/>
    </row>
    <row r="516" spans="1:4">
      <c r="A516" s="27"/>
      <c r="B516" s="27"/>
      <c r="C516" s="27"/>
      <c r="D516" s="27"/>
    </row>
    <row r="517" spans="1:4">
      <c r="A517" s="27"/>
      <c r="B517" s="27"/>
      <c r="C517" s="27"/>
      <c r="D517" s="27"/>
    </row>
    <row r="518" spans="1:4">
      <c r="A518" s="27"/>
      <c r="B518" s="27"/>
      <c r="C518" s="27"/>
      <c r="D518" s="27"/>
    </row>
    <row r="519" spans="1:4">
      <c r="A519" s="27"/>
      <c r="B519" s="27"/>
      <c r="C519" s="27"/>
      <c r="D519" s="27"/>
    </row>
    <row r="520" spans="1:4">
      <c r="A520" s="27"/>
      <c r="B520" s="27"/>
      <c r="C520" s="27"/>
      <c r="D520" s="27"/>
    </row>
  </sheetData>
  <sortState ref="AK6:AM51">
    <sortCondition sortBy="cellColor" ref="AK6" dxfId="264"/>
  </sortState>
  <mergeCells count="51">
    <mergeCell ref="A5:A6"/>
    <mergeCell ref="D5:D6"/>
    <mergeCell ref="C22:C26"/>
    <mergeCell ref="C17:C21"/>
    <mergeCell ref="C12:C16"/>
    <mergeCell ref="C7:C11"/>
    <mergeCell ref="B7:B21"/>
    <mergeCell ref="A7:A56"/>
    <mergeCell ref="Y4:AA4"/>
    <mergeCell ref="Y5:AA5"/>
    <mergeCell ref="AB4:AB6"/>
    <mergeCell ref="B5:B6"/>
    <mergeCell ref="B22:B36"/>
    <mergeCell ref="C32:C36"/>
    <mergeCell ref="C27:C31"/>
    <mergeCell ref="E4:H4"/>
    <mergeCell ref="E5:G5"/>
    <mergeCell ref="Q4:T4"/>
    <mergeCell ref="M5:O5"/>
    <mergeCell ref="I5:K5"/>
    <mergeCell ref="Q5:S5"/>
    <mergeCell ref="X5:X6"/>
    <mergeCell ref="U4:X4"/>
    <mergeCell ref="T5:T6"/>
    <mergeCell ref="L5:L6"/>
    <mergeCell ref="I4:L4"/>
    <mergeCell ref="M4:P4"/>
    <mergeCell ref="M55:S55"/>
    <mergeCell ref="B37:B51"/>
    <mergeCell ref="C37:C41"/>
    <mergeCell ref="C42:C46"/>
    <mergeCell ref="C47:C51"/>
    <mergeCell ref="B53:C53"/>
    <mergeCell ref="E53:S53"/>
    <mergeCell ref="G54:S54"/>
    <mergeCell ref="M56:S56"/>
    <mergeCell ref="C5:C6"/>
    <mergeCell ref="T53:AA54"/>
    <mergeCell ref="T55:U55"/>
    <mergeCell ref="T56:U56"/>
    <mergeCell ref="V55:W55"/>
    <mergeCell ref="X55:Y55"/>
    <mergeCell ref="Z55:AA55"/>
    <mergeCell ref="V56:W56"/>
    <mergeCell ref="X56:Y56"/>
    <mergeCell ref="Z56:AA56"/>
    <mergeCell ref="B55:L55"/>
    <mergeCell ref="B56:L56"/>
    <mergeCell ref="U5:W5"/>
    <mergeCell ref="H5:H6"/>
    <mergeCell ref="P5:P6"/>
  </mergeCells>
  <phoneticPr fontId="10" type="noConversion"/>
  <conditionalFormatting sqref="K52 AB52 G52 S52:T52 W52:X52 P51 O52:P52 T51 X51">
    <cfRule type="cellIs" dxfId="263" priority="82" operator="lessThan">
      <formula>0.75</formula>
    </cfRule>
    <cfRule type="cellIs" dxfId="262" priority="83" operator="between">
      <formula>0.75</formula>
      <formula>0.99</formula>
    </cfRule>
    <cfRule type="cellIs" dxfId="261" priority="84" operator="greaterThan">
      <formula>0.99</formula>
    </cfRule>
  </conditionalFormatting>
  <conditionalFormatting sqref="P7:P51 T7:T51 X7:X51">
    <cfRule type="cellIs" dxfId="260" priority="58" operator="equal">
      <formula>"NC"</formula>
    </cfRule>
    <cfRule type="cellIs" dxfId="259" priority="59" operator="equal">
      <formula>"CI"</formula>
    </cfRule>
    <cfRule type="cellIs" dxfId="258" priority="60" operator="equal">
      <formula>"C"</formula>
    </cfRule>
  </conditionalFormatting>
  <conditionalFormatting sqref="P52 T52 X52">
    <cfRule type="cellIs" dxfId="257" priority="55" operator="equal">
      <formula>"ci"</formula>
    </cfRule>
    <cfRule type="cellIs" dxfId="256" priority="56" operator="equal">
      <formula>"nc"</formula>
    </cfRule>
    <cfRule type="cellIs" dxfId="255" priority="57" operator="equal">
      <formula>"c"</formula>
    </cfRule>
  </conditionalFormatting>
  <conditionalFormatting sqref="L51:L52">
    <cfRule type="cellIs" dxfId="254" priority="16" operator="lessThan">
      <formula>0.75</formula>
    </cfRule>
    <cfRule type="cellIs" dxfId="253" priority="17" operator="between">
      <formula>0.75</formula>
      <formula>0.99</formula>
    </cfRule>
    <cfRule type="cellIs" dxfId="252" priority="18" operator="greaterThan">
      <formula>0.99</formula>
    </cfRule>
  </conditionalFormatting>
  <conditionalFormatting sqref="L7:L51">
    <cfRule type="cellIs" dxfId="251" priority="13" operator="equal">
      <formula>"NC"</formula>
    </cfRule>
    <cfRule type="cellIs" dxfId="250" priority="14" operator="equal">
      <formula>"CI"</formula>
    </cfRule>
    <cfRule type="cellIs" dxfId="249" priority="15" operator="equal">
      <formula>"C"</formula>
    </cfRule>
  </conditionalFormatting>
  <conditionalFormatting sqref="L52">
    <cfRule type="cellIs" dxfId="248" priority="10" operator="equal">
      <formula>"ci"</formula>
    </cfRule>
    <cfRule type="cellIs" dxfId="247" priority="11" operator="equal">
      <formula>"nc"</formula>
    </cfRule>
    <cfRule type="cellIs" dxfId="246" priority="12" operator="equal">
      <formula>"c"</formula>
    </cfRule>
  </conditionalFormatting>
  <conditionalFormatting sqref="H51:H52">
    <cfRule type="cellIs" dxfId="245" priority="7" operator="lessThan">
      <formula>0.75</formula>
    </cfRule>
    <cfRule type="cellIs" dxfId="244" priority="8" operator="between">
      <formula>0.75</formula>
      <formula>0.99</formula>
    </cfRule>
    <cfRule type="cellIs" dxfId="243" priority="9" operator="greaterThan">
      <formula>0.99</formula>
    </cfRule>
  </conditionalFormatting>
  <conditionalFormatting sqref="H7:H51">
    <cfRule type="cellIs" dxfId="242" priority="4" operator="equal">
      <formula>"NC"</formula>
    </cfRule>
    <cfRule type="cellIs" dxfId="241" priority="5" operator="equal">
      <formula>"CI"</formula>
    </cfRule>
    <cfRule type="cellIs" dxfId="240" priority="6" operator="equal">
      <formula>"C"</formula>
    </cfRule>
  </conditionalFormatting>
  <conditionalFormatting sqref="H52">
    <cfRule type="cellIs" dxfId="239" priority="1" operator="equal">
      <formula>"ci"</formula>
    </cfRule>
    <cfRule type="cellIs" dxfId="238" priority="2" operator="equal">
      <formula>"nc"</formula>
    </cfRule>
    <cfRule type="cellIs" dxfId="237" priority="3" operator="equal">
      <formula>"c"</formula>
    </cfRule>
  </conditionalFormatting>
  <printOptions horizontalCentered="1" verticalCentered="1"/>
  <pageMargins left="0" right="0" top="0" bottom="0" header="0.31496062992125984" footer="0.31496062992125984"/>
  <pageSetup paperSize="9" scale="34" orientation="landscape" cellComments="asDisplayed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showGridLines="0" tabSelected="1" zoomScale="85" zoomScaleNormal="85" zoomScalePageLayoutView="80" workbookViewId="0">
      <selection activeCell="B57" sqref="B57"/>
    </sheetView>
  </sheetViews>
  <sheetFormatPr defaultColWidth="8.875" defaultRowHeight="15.75"/>
  <cols>
    <col min="1" max="1" width="2.625" customWidth="1"/>
    <col min="2" max="2" width="11.625" style="3" customWidth="1"/>
    <col min="3" max="3" width="22.625" style="3" customWidth="1"/>
    <col min="4" max="4" width="57.875" style="3" customWidth="1"/>
    <col min="5" max="5" width="12.5" style="3" customWidth="1"/>
    <col min="6" max="6" width="12.75" style="4" customWidth="1"/>
    <col min="7" max="7" width="12.375" style="4" customWidth="1"/>
    <col min="8" max="8" width="12.875" style="4" customWidth="1"/>
    <col min="9" max="9" width="10.5" style="6" customWidth="1"/>
    <col min="10" max="10" width="13.375" style="1" customWidth="1"/>
    <col min="11" max="11" width="14.625" style="1" customWidth="1"/>
    <col min="12" max="12" width="14.5" style="1" customWidth="1"/>
  </cols>
  <sheetData>
    <row r="1" spans="2:12" ht="16.5" thickBot="1">
      <c r="J1" s="27"/>
      <c r="K1" s="27"/>
      <c r="L1" s="27"/>
    </row>
    <row r="2" spans="2:12" ht="22.5">
      <c r="B2" s="57" t="s">
        <v>27</v>
      </c>
      <c r="C2" s="58"/>
      <c r="D2" s="58"/>
      <c r="E2" s="114"/>
      <c r="F2" s="115"/>
      <c r="G2" s="115"/>
      <c r="H2" s="115"/>
      <c r="I2" s="116"/>
      <c r="J2" s="77"/>
      <c r="K2" s="77"/>
      <c r="L2" s="95"/>
    </row>
    <row r="3" spans="2:12" ht="20.25">
      <c r="B3" s="60" t="s">
        <v>36</v>
      </c>
      <c r="C3" s="32"/>
      <c r="D3" s="32"/>
      <c r="E3" s="117"/>
      <c r="F3" s="118"/>
      <c r="G3" s="118"/>
      <c r="H3" s="118"/>
      <c r="I3" s="119"/>
      <c r="J3" s="120"/>
      <c r="K3" s="120"/>
      <c r="L3" s="121"/>
    </row>
    <row r="4" spans="2:12" ht="18.75">
      <c r="B4" s="122" t="s">
        <v>19</v>
      </c>
      <c r="C4" s="117"/>
      <c r="D4" s="117"/>
      <c r="E4" s="117"/>
      <c r="F4" s="123"/>
      <c r="G4" s="124"/>
      <c r="H4" s="123"/>
      <c r="I4" s="92" t="s">
        <v>29</v>
      </c>
      <c r="J4" s="29"/>
      <c r="K4" s="31"/>
      <c r="L4" s="98"/>
    </row>
    <row r="5" spans="2:12" ht="19.5" thickBot="1">
      <c r="B5" s="125" t="str">
        <f>'RBIT-ESA-PIR_ADO'!C4</f>
        <v xml:space="preserve"> Staff Name:  Good Example</v>
      </c>
      <c r="C5" s="126"/>
      <c r="D5" s="127"/>
      <c r="E5" s="127"/>
      <c r="F5" s="128"/>
      <c r="G5" s="128"/>
      <c r="H5" s="128"/>
      <c r="I5" s="129" t="s">
        <v>51</v>
      </c>
      <c r="J5" s="130">
        <f ca="1">TODAY()</f>
        <v>42261</v>
      </c>
      <c r="K5" s="131"/>
      <c r="L5" s="132"/>
    </row>
    <row r="6" spans="2:12" ht="19.5" customHeight="1" thickBot="1">
      <c r="B6" s="265"/>
      <c r="C6" s="266"/>
      <c r="D6" s="133"/>
      <c r="E6" s="133"/>
      <c r="F6" s="263" t="s">
        <v>45</v>
      </c>
      <c r="G6" s="264"/>
      <c r="H6" s="264"/>
      <c r="I6" s="260" t="s">
        <v>44</v>
      </c>
      <c r="J6" s="261"/>
      <c r="K6" s="261"/>
      <c r="L6" s="262"/>
    </row>
    <row r="7" spans="2:12" ht="19.5" thickBot="1">
      <c r="B7" s="134" t="s">
        <v>25</v>
      </c>
      <c r="C7" s="135" t="s">
        <v>46</v>
      </c>
      <c r="D7" s="136" t="str">
        <f>'RBIT-ESA-PIR_ADO'!E5</f>
        <v>Daily Completion Process</v>
      </c>
      <c r="E7" s="137" t="s">
        <v>15</v>
      </c>
      <c r="F7" s="138" t="s">
        <v>41</v>
      </c>
      <c r="G7" s="139" t="s">
        <v>17</v>
      </c>
      <c r="H7" s="140" t="s">
        <v>16</v>
      </c>
      <c r="I7" s="141" t="s">
        <v>21</v>
      </c>
      <c r="J7" s="136" t="s">
        <v>28</v>
      </c>
      <c r="K7" s="136" t="s">
        <v>17</v>
      </c>
      <c r="L7" s="142" t="s">
        <v>16</v>
      </c>
    </row>
    <row r="8" spans="2:12">
      <c r="B8" s="268" t="str">
        <f>'RBIT-ESA-PIR_ADO'!B7</f>
        <v>Assistant Marketing Management</v>
      </c>
      <c r="C8" s="270" t="str">
        <f>'RBIT-ESA-PIR_ADO'!C7</f>
        <v>Compliance                                                                                                    SOP                                                                   Portfolio Management</v>
      </c>
      <c r="D8" s="143" t="str">
        <f>'RBIT-ESA-PIR_ADO'!D7</f>
        <v>AQF/NVR/ESOS/CRICOS/ASQA Compliance/Governance/Communication/Update</v>
      </c>
      <c r="E8" s="11">
        <v>1</v>
      </c>
      <c r="F8" s="144">
        <f>'RBIT-ESA-PIR_ADO'!S7</f>
        <v>1</v>
      </c>
      <c r="G8" s="144">
        <f>F8</f>
        <v>1</v>
      </c>
      <c r="H8" s="144">
        <f>(F8+G8)/2</f>
        <v>1</v>
      </c>
      <c r="I8" s="181" t="s">
        <v>39</v>
      </c>
      <c r="J8" s="50">
        <v>1</v>
      </c>
      <c r="K8" s="50">
        <v>1</v>
      </c>
      <c r="L8" s="51">
        <f t="shared" ref="L8:L52" si="0">(K8+J8)/2</f>
        <v>1</v>
      </c>
    </row>
    <row r="9" spans="2:12">
      <c r="B9" s="268"/>
      <c r="C9" s="270"/>
      <c r="D9" s="145" t="str">
        <f>'RBIT-ESA-PIR_ADO'!D8</f>
        <v>Marketing SOP &amp; Recruitment: Brochure/Flyer/Promotion/Application Process</v>
      </c>
      <c r="E9" s="11">
        <v>5</v>
      </c>
      <c r="F9" s="144">
        <f>'RBIT-ESA-PIR_ADO'!S8</f>
        <v>0</v>
      </c>
      <c r="G9" s="144">
        <f t="shared" ref="G9:G52" si="1">F9</f>
        <v>0</v>
      </c>
      <c r="H9" s="144">
        <f t="shared" ref="H9:H52" si="2">(F9+G9)/2</f>
        <v>0</v>
      </c>
      <c r="I9" s="182" t="s">
        <v>52</v>
      </c>
      <c r="J9" s="9">
        <v>0</v>
      </c>
      <c r="K9" s="9">
        <v>0</v>
      </c>
      <c r="L9" s="52">
        <f t="shared" si="0"/>
        <v>0</v>
      </c>
    </row>
    <row r="10" spans="2:12">
      <c r="B10" s="268"/>
      <c r="C10" s="270"/>
      <c r="D10" s="145" t="str">
        <f>'RBIT-ESA-PIR_ADO'!D9</f>
        <v>Marketing Recruitment: Brochure/Flyer/Promotion/Application Process</v>
      </c>
      <c r="E10" s="11">
        <v>5</v>
      </c>
      <c r="F10" s="144">
        <f>'RBIT-ESA-PIR_ADO'!S9</f>
        <v>1</v>
      </c>
      <c r="G10" s="144">
        <f t="shared" si="1"/>
        <v>1</v>
      </c>
      <c r="H10" s="144">
        <f t="shared" si="2"/>
        <v>1</v>
      </c>
      <c r="I10" s="182" t="s">
        <v>52</v>
      </c>
      <c r="J10" s="9">
        <v>0.2</v>
      </c>
      <c r="K10" s="9">
        <v>0.2</v>
      </c>
      <c r="L10" s="52">
        <f t="shared" si="0"/>
        <v>0.2</v>
      </c>
    </row>
    <row r="11" spans="2:12">
      <c r="B11" s="268"/>
      <c r="C11" s="270"/>
      <c r="D11" s="145" t="str">
        <f>'RBIT-ESA-PIR_ADO'!D10</f>
        <v>Help Desk Menu application, Marketing, Student &amp; Agent Portfolio Management</v>
      </c>
      <c r="E11" s="11">
        <v>5</v>
      </c>
      <c r="F11" s="144">
        <f>'RBIT-ESA-PIR_ADO'!S10</f>
        <v>0</v>
      </c>
      <c r="G11" s="144">
        <f t="shared" si="1"/>
        <v>0</v>
      </c>
      <c r="H11" s="144">
        <f t="shared" si="2"/>
        <v>0</v>
      </c>
      <c r="I11" s="182" t="s">
        <v>52</v>
      </c>
      <c r="J11" s="9">
        <v>0</v>
      </c>
      <c r="K11" s="9">
        <v>0</v>
      </c>
      <c r="L11" s="52">
        <f t="shared" si="0"/>
        <v>0</v>
      </c>
    </row>
    <row r="12" spans="2:12">
      <c r="B12" s="268"/>
      <c r="C12" s="270"/>
      <c r="D12" s="145" t="str">
        <f>'RBIT-ESA-PIR_ADO'!D11</f>
        <v>AVETMISS Management /MKT_BOS-KPI Management</v>
      </c>
      <c r="E12" s="11">
        <v>1</v>
      </c>
      <c r="F12" s="144">
        <f>'RBIT-ESA-PIR_ADO'!S11</f>
        <v>1</v>
      </c>
      <c r="G12" s="144">
        <f t="shared" si="1"/>
        <v>1</v>
      </c>
      <c r="H12" s="144">
        <f t="shared" si="2"/>
        <v>1</v>
      </c>
      <c r="I12" s="182" t="s">
        <v>39</v>
      </c>
      <c r="J12" s="9">
        <v>1</v>
      </c>
      <c r="K12" s="9">
        <v>1</v>
      </c>
      <c r="L12" s="53">
        <f t="shared" si="0"/>
        <v>1</v>
      </c>
    </row>
    <row r="13" spans="2:12">
      <c r="B13" s="268"/>
      <c r="C13" s="271" t="str">
        <f>'RBIT-ESA-PIR_ADO'!C12</f>
        <v>Progress Monitoring</v>
      </c>
      <c r="D13" s="146" t="str">
        <f>'RBIT-ESA-PIR_ADO'!D12</f>
        <v xml:space="preserve">ASQA Standards for RTOs 2015/Monitor ESOS National code Part D (Standard 1 to 6) </v>
      </c>
      <c r="E13" s="18">
        <v>3</v>
      </c>
      <c r="F13" s="144">
        <f>'RBIT-ESA-PIR_ADO'!S12</f>
        <v>1</v>
      </c>
      <c r="G13" s="144">
        <f t="shared" si="1"/>
        <v>1</v>
      </c>
      <c r="H13" s="144">
        <f t="shared" si="2"/>
        <v>1</v>
      </c>
      <c r="I13" s="182" t="s">
        <v>39</v>
      </c>
      <c r="J13" s="9">
        <v>1</v>
      </c>
      <c r="K13" s="9">
        <v>1</v>
      </c>
      <c r="L13" s="53">
        <f t="shared" si="0"/>
        <v>1</v>
      </c>
    </row>
    <row r="14" spans="2:12">
      <c r="B14" s="268"/>
      <c r="C14" s="271"/>
      <c r="D14" s="146" t="str">
        <f>'RBIT-ESA-PIR_ADO'!D13</f>
        <v>CRICOS/RPL/ONL/SpK/PQS Promotion/Enrolment/Process/Monitoring Record</v>
      </c>
      <c r="E14" s="18">
        <v>2</v>
      </c>
      <c r="F14" s="144">
        <f>'RBIT-ESA-PIR_ADO'!S13</f>
        <v>0</v>
      </c>
      <c r="G14" s="144">
        <f t="shared" si="1"/>
        <v>0</v>
      </c>
      <c r="H14" s="144">
        <f t="shared" si="2"/>
        <v>0</v>
      </c>
      <c r="I14" s="182" t="s">
        <v>52</v>
      </c>
      <c r="J14" s="9">
        <v>0</v>
      </c>
      <c r="K14" s="9">
        <v>0</v>
      </c>
      <c r="L14" s="53">
        <f t="shared" si="0"/>
        <v>0</v>
      </c>
    </row>
    <row r="15" spans="2:12">
      <c r="B15" s="268"/>
      <c r="C15" s="271"/>
      <c r="D15" s="146" t="str">
        <f>'RBIT-ESA-PIR_ADO'!D14</f>
        <v>HD: Inter'-Doc Promotion/Recruitment/STC support/Cooperate project develops</v>
      </c>
      <c r="E15" s="18">
        <v>5</v>
      </c>
      <c r="F15" s="144">
        <f>'RBIT-ESA-PIR_ADO'!S14</f>
        <v>1</v>
      </c>
      <c r="G15" s="144">
        <f t="shared" si="1"/>
        <v>1</v>
      </c>
      <c r="H15" s="144">
        <f t="shared" si="2"/>
        <v>1</v>
      </c>
      <c r="I15" s="182" t="s">
        <v>39</v>
      </c>
      <c r="J15" s="9">
        <v>1</v>
      </c>
      <c r="K15" s="9">
        <v>1</v>
      </c>
      <c r="L15" s="53">
        <f t="shared" si="0"/>
        <v>1</v>
      </c>
    </row>
    <row r="16" spans="2:12">
      <c r="B16" s="268"/>
      <c r="C16" s="271"/>
      <c r="D16" s="146" t="str">
        <f>'RBIT-ESA-PIR_ADO'!D15</f>
        <v>Sysmatic SMS- PRISMS Mgt: Student infor update/Agents KPI Monitoring Records</v>
      </c>
      <c r="E16" s="18">
        <v>1</v>
      </c>
      <c r="F16" s="144">
        <f>'RBIT-ESA-PIR_ADO'!S15</f>
        <v>0</v>
      </c>
      <c r="G16" s="144">
        <f t="shared" si="1"/>
        <v>0</v>
      </c>
      <c r="H16" s="144">
        <f t="shared" si="2"/>
        <v>0</v>
      </c>
      <c r="I16" s="182" t="s">
        <v>52</v>
      </c>
      <c r="J16" s="9">
        <v>0</v>
      </c>
      <c r="K16" s="9">
        <v>0</v>
      </c>
      <c r="L16" s="52">
        <f t="shared" si="0"/>
        <v>0</v>
      </c>
    </row>
    <row r="17" spans="2:12">
      <c r="B17" s="268"/>
      <c r="C17" s="271"/>
      <c r="D17" s="147" t="str">
        <f>'RBIT-ESA-PIR_ADO'!D16</f>
        <v>Surveys Analysis: Student Expectation &amp; Satisfaction Survey/Agent Survey</v>
      </c>
      <c r="E17" s="18">
        <v>1</v>
      </c>
      <c r="F17" s="144">
        <f>'RBIT-ESA-PIR_ADO'!S16</f>
        <v>0</v>
      </c>
      <c r="G17" s="144">
        <f t="shared" si="1"/>
        <v>0</v>
      </c>
      <c r="H17" s="144">
        <f t="shared" si="2"/>
        <v>0</v>
      </c>
      <c r="I17" s="182" t="s">
        <v>52</v>
      </c>
      <c r="J17" s="9">
        <v>0</v>
      </c>
      <c r="K17" s="9">
        <v>0</v>
      </c>
      <c r="L17" s="52">
        <f t="shared" ref="L17" si="3">(K17+J17)/2</f>
        <v>0</v>
      </c>
    </row>
    <row r="18" spans="2:12">
      <c r="B18" s="268"/>
      <c r="C18" s="272" t="str">
        <f>'RBIT-ESA-PIR_ADO'!C17</f>
        <v>Effective Outcome</v>
      </c>
      <c r="D18" s="148" t="str">
        <f>'RBIT-ESA-PIR_ADO'!D17</f>
        <v>Australian CRICOS Compliance Review - SAIA Integrated Daily Report</v>
      </c>
      <c r="E18" s="12">
        <v>1</v>
      </c>
      <c r="F18" s="144">
        <f>'RBIT-ESA-PIR_ADO'!S17</f>
        <v>1</v>
      </c>
      <c r="G18" s="144">
        <f t="shared" si="1"/>
        <v>1</v>
      </c>
      <c r="H18" s="144">
        <f t="shared" si="2"/>
        <v>1</v>
      </c>
      <c r="I18" s="182" t="s">
        <v>39</v>
      </c>
      <c r="J18" s="9">
        <v>1</v>
      </c>
      <c r="K18" s="9">
        <v>1</v>
      </c>
      <c r="L18" s="53">
        <f t="shared" si="0"/>
        <v>1</v>
      </c>
    </row>
    <row r="19" spans="2:12">
      <c r="B19" s="268"/>
      <c r="C19" s="272"/>
      <c r="D19" s="148" t="str">
        <f>'RBIT-ESA-PIR_ADO'!D18</f>
        <v xml:space="preserve">CRICOS/RPL/ONL/SpK/PQS Recruitment/Admission / TPS Integrated Daily Report </v>
      </c>
      <c r="E19" s="12">
        <v>6</v>
      </c>
      <c r="F19" s="144">
        <f>'RBIT-ESA-PIR_ADO'!S18</f>
        <v>0</v>
      </c>
      <c r="G19" s="144">
        <f t="shared" si="1"/>
        <v>0</v>
      </c>
      <c r="H19" s="144">
        <f t="shared" si="2"/>
        <v>0</v>
      </c>
      <c r="I19" s="182" t="s">
        <v>52</v>
      </c>
      <c r="J19" s="9">
        <v>0</v>
      </c>
      <c r="K19" s="9">
        <v>0</v>
      </c>
      <c r="L19" s="52">
        <f t="shared" si="0"/>
        <v>0</v>
      </c>
    </row>
    <row r="20" spans="2:12">
      <c r="B20" s="268"/>
      <c r="C20" s="272"/>
      <c r="D20" s="148" t="str">
        <f>'RBIT-ESA-PIR_ADO'!D20</f>
        <v>Sysmatic Marketing and Agents Performance Integrated KPI Monitoring Reports</v>
      </c>
      <c r="E20" s="12">
        <v>5</v>
      </c>
      <c r="F20" s="144">
        <f>'RBIT-ESA-PIR_ADO'!S19</f>
        <v>1</v>
      </c>
      <c r="G20" s="144">
        <f t="shared" si="1"/>
        <v>1</v>
      </c>
      <c r="H20" s="144">
        <f t="shared" si="2"/>
        <v>1</v>
      </c>
      <c r="I20" s="182" t="s">
        <v>39</v>
      </c>
      <c r="J20" s="9">
        <v>1</v>
      </c>
      <c r="K20" s="9">
        <v>1</v>
      </c>
      <c r="L20" s="53">
        <f t="shared" ref="L20" si="4">(K20+J20)/2</f>
        <v>1</v>
      </c>
    </row>
    <row r="21" spans="2:12">
      <c r="B21" s="268"/>
      <c r="C21" s="272"/>
      <c r="D21" s="148" t="str">
        <f>'RBIT-ESA-PIR_ADO'!D19</f>
        <v>MKT Mgt (LoO)-(OSHC)-(eCoE) Daily KPI Reporting</v>
      </c>
      <c r="E21" s="12">
        <v>1</v>
      </c>
      <c r="F21" s="144">
        <f>'RBIT-ESA-PIR_ADO'!S20</f>
        <v>0</v>
      </c>
      <c r="G21" s="144">
        <f t="shared" si="1"/>
        <v>0</v>
      </c>
      <c r="H21" s="144">
        <f t="shared" si="2"/>
        <v>0</v>
      </c>
      <c r="I21" s="182" t="s">
        <v>52</v>
      </c>
      <c r="J21" s="9">
        <v>0</v>
      </c>
      <c r="K21" s="9">
        <v>0</v>
      </c>
      <c r="L21" s="52">
        <f t="shared" si="0"/>
        <v>0</v>
      </c>
    </row>
    <row r="22" spans="2:12">
      <c r="B22" s="273"/>
      <c r="C22" s="274"/>
      <c r="D22" s="149" t="str">
        <f>'RBIT-ESA-PIR_ADO'!D21</f>
        <v>AVETMISS Recruitment Outcome/KPI SWOT Analysis/Portfolios Archive Mgt</v>
      </c>
      <c r="E22" s="13">
        <v>1</v>
      </c>
      <c r="F22" s="144">
        <f>'RBIT-ESA-PIR_ADO'!S21</f>
        <v>1</v>
      </c>
      <c r="G22" s="144">
        <f t="shared" si="1"/>
        <v>1</v>
      </c>
      <c r="H22" s="144">
        <f t="shared" si="2"/>
        <v>1</v>
      </c>
      <c r="I22" s="182" t="s">
        <v>52</v>
      </c>
      <c r="J22" s="9">
        <v>0</v>
      </c>
      <c r="K22" s="9">
        <v>0</v>
      </c>
      <c r="L22" s="52">
        <f t="shared" si="0"/>
        <v>0</v>
      </c>
    </row>
    <row r="23" spans="2:12">
      <c r="B23" s="267" t="s">
        <v>55</v>
      </c>
      <c r="C23" s="269" t="str">
        <f>'RBIT-ESA-PIR_ADO'!C22</f>
        <v>Compliance                                                                                          SOP                                                                          Portfolio Management</v>
      </c>
      <c r="D23" s="150" t="str">
        <f>'RBIT-ESA-PIR_ADO'!D22</f>
        <v>ASQA Standards for RTOs 2015/NVR/ESOS/National Code WHS Compliance</v>
      </c>
      <c r="E23" s="17">
        <v>1</v>
      </c>
      <c r="F23" s="144">
        <f>'RBIT-ESA-PIR_ADO'!S22</f>
        <v>1</v>
      </c>
      <c r="G23" s="144">
        <f t="shared" si="1"/>
        <v>1</v>
      </c>
      <c r="H23" s="144">
        <f t="shared" si="2"/>
        <v>1</v>
      </c>
      <c r="I23" s="182" t="s">
        <v>39</v>
      </c>
      <c r="J23" s="9">
        <v>1</v>
      </c>
      <c r="K23" s="9">
        <v>1</v>
      </c>
      <c r="L23" s="52">
        <f t="shared" si="0"/>
        <v>1</v>
      </c>
    </row>
    <row r="24" spans="2:12" ht="24">
      <c r="B24" s="268"/>
      <c r="C24" s="270"/>
      <c r="D24" s="143" t="str">
        <f>'RBIT-ESA-PIR_ADO'!D23</f>
        <v>Administrative SOP Implementation: provides quality training &amp; assessment service across all of its operations/Staff Recruitment/Interview/Meeting/Apprisal</v>
      </c>
      <c r="E24" s="11">
        <v>1</v>
      </c>
      <c r="F24" s="144">
        <f>'RBIT-ESA-PIR_ADO'!S23</f>
        <v>1</v>
      </c>
      <c r="G24" s="144">
        <f t="shared" si="1"/>
        <v>1</v>
      </c>
      <c r="H24" s="144">
        <f t="shared" si="2"/>
        <v>1</v>
      </c>
      <c r="I24" s="182" t="s">
        <v>52</v>
      </c>
      <c r="J24" s="9">
        <v>0</v>
      </c>
      <c r="K24" s="9">
        <v>0</v>
      </c>
      <c r="L24" s="52">
        <f t="shared" si="0"/>
        <v>0</v>
      </c>
    </row>
    <row r="25" spans="2:12">
      <c r="B25" s="268"/>
      <c r="C25" s="270"/>
      <c r="D25" s="145" t="str">
        <f>'RBIT-ESA-PIR_ADO'!D24</f>
        <v>Portfolio Management SOP: Staff and Trainer Portflio</v>
      </c>
      <c r="E25" s="11">
        <v>1</v>
      </c>
      <c r="F25" s="144">
        <f>'RBIT-ESA-PIR_ADO'!S24</f>
        <v>0</v>
      </c>
      <c r="G25" s="144">
        <f t="shared" si="1"/>
        <v>0</v>
      </c>
      <c r="H25" s="144">
        <f t="shared" si="2"/>
        <v>0</v>
      </c>
      <c r="I25" s="182" t="s">
        <v>39</v>
      </c>
      <c r="J25" s="9">
        <v>1</v>
      </c>
      <c r="K25" s="9">
        <v>1</v>
      </c>
      <c r="L25" s="52">
        <f t="shared" si="0"/>
        <v>1</v>
      </c>
    </row>
    <row r="26" spans="2:12" ht="24">
      <c r="B26" s="268"/>
      <c r="C26" s="270"/>
      <c r="D26" s="145" t="str">
        <f>'RBIT-ESA-PIR_ADO'!D25</f>
        <v>Orientation Kit: Welcome letter, Organise orientation paperwork , Reminder letter/ Survey: Provide survey TAE, Expectation, Agent &amp; Employment KPI Review</v>
      </c>
      <c r="E26" s="11">
        <v>1</v>
      </c>
      <c r="F26" s="144">
        <f>'RBIT-ESA-PIR_ADO'!S25</f>
        <v>1</v>
      </c>
      <c r="G26" s="144">
        <f t="shared" si="1"/>
        <v>1</v>
      </c>
      <c r="H26" s="144">
        <f t="shared" si="2"/>
        <v>1</v>
      </c>
      <c r="I26" s="182" t="s">
        <v>52</v>
      </c>
      <c r="J26" s="9">
        <v>0</v>
      </c>
      <c r="K26" s="9">
        <v>0</v>
      </c>
      <c r="L26" s="52">
        <f t="shared" si="0"/>
        <v>0</v>
      </c>
    </row>
    <row r="27" spans="2:12">
      <c r="B27" s="268"/>
      <c r="C27" s="270"/>
      <c r="D27" s="145" t="str">
        <f>'RBIT-ESA-PIR_ADO'!D26</f>
        <v>Staff Manage QA Capability KPI Review / Interaction / Communication Records</v>
      </c>
      <c r="E27" s="11">
        <v>1</v>
      </c>
      <c r="F27" s="144">
        <f>'RBIT-ESA-PIR_ADO'!S26</f>
        <v>1</v>
      </c>
      <c r="G27" s="144">
        <f t="shared" si="1"/>
        <v>1</v>
      </c>
      <c r="H27" s="144">
        <f t="shared" si="2"/>
        <v>1</v>
      </c>
      <c r="I27" s="182" t="s">
        <v>39</v>
      </c>
      <c r="J27" s="9">
        <v>1</v>
      </c>
      <c r="K27" s="9">
        <v>1</v>
      </c>
      <c r="L27" s="53">
        <f t="shared" si="0"/>
        <v>1</v>
      </c>
    </row>
    <row r="28" spans="2:12" ht="24">
      <c r="B28" s="268"/>
      <c r="C28" s="271" t="s">
        <v>43</v>
      </c>
      <c r="D28" s="146" t="str">
        <f>'RBIT-ESA-PIR_ADO'!D27</f>
        <v>NVR(SNR15-25)-Standards for RTOs 2015(Standard 1-8)-ESOS-National code Part C (Standard 7-11)-National Code Part D(Standard7-14)</v>
      </c>
      <c r="E28" s="18">
        <v>1</v>
      </c>
      <c r="F28" s="144">
        <f>'RBIT-ESA-PIR_ADO'!S27</f>
        <v>1</v>
      </c>
      <c r="G28" s="144">
        <f t="shared" si="1"/>
        <v>1</v>
      </c>
      <c r="H28" s="144">
        <f t="shared" si="2"/>
        <v>1</v>
      </c>
      <c r="I28" s="182" t="s">
        <v>39</v>
      </c>
      <c r="J28" s="9">
        <v>1</v>
      </c>
      <c r="K28" s="9">
        <v>1</v>
      </c>
      <c r="L28" s="53">
        <f t="shared" si="0"/>
        <v>1</v>
      </c>
    </row>
    <row r="29" spans="2:12">
      <c r="B29" s="268"/>
      <c r="C29" s="271"/>
      <c r="D29" s="146" t="str">
        <f>'RBIT-ESA-PIR_ADO'!D28</f>
        <v>Operational Quality Assured: Orientation Mgt-(USI)-(TTCC)-(ID)-(ITP)-Survey Record</v>
      </c>
      <c r="E29" s="18">
        <v>5</v>
      </c>
      <c r="F29" s="144">
        <f>'RBIT-ESA-PIR_ADO'!S28</f>
        <v>0</v>
      </c>
      <c r="G29" s="144">
        <f t="shared" si="1"/>
        <v>0</v>
      </c>
      <c r="H29" s="144">
        <f t="shared" si="2"/>
        <v>0</v>
      </c>
      <c r="I29" s="182" t="s">
        <v>52</v>
      </c>
      <c r="J29" s="9">
        <v>0</v>
      </c>
      <c r="K29" s="9">
        <v>0</v>
      </c>
      <c r="L29" s="52">
        <f t="shared" si="0"/>
        <v>0</v>
      </c>
    </row>
    <row r="30" spans="2:12">
      <c r="B30" s="268"/>
      <c r="C30" s="271"/>
      <c r="D30" s="146" t="str">
        <f>'RBIT-ESA-PIR_ADO'!D29</f>
        <v>Manage Payment Plan/Receive Payment/ Bank Deposit/ PO Box/ Post out/Binding</v>
      </c>
      <c r="E30" s="18">
        <v>1</v>
      </c>
      <c r="F30" s="144">
        <f>'RBIT-ESA-PIR_ADO'!S29</f>
        <v>1</v>
      </c>
      <c r="G30" s="144">
        <f t="shared" si="1"/>
        <v>1</v>
      </c>
      <c r="H30" s="144">
        <f t="shared" si="2"/>
        <v>1</v>
      </c>
      <c r="I30" s="182" t="s">
        <v>39</v>
      </c>
      <c r="J30" s="9">
        <v>1</v>
      </c>
      <c r="K30" s="9">
        <v>1</v>
      </c>
      <c r="L30" s="53">
        <f t="shared" si="0"/>
        <v>1</v>
      </c>
    </row>
    <row r="31" spans="2:12">
      <c r="B31" s="268"/>
      <c r="C31" s="271"/>
      <c r="D31" s="146" t="str">
        <f>'RBIT-ESA-PIR_ADO'!D30</f>
        <v>Sysmatic SMS- PRISMS Mgt: Create Student ID-Photo taken-IT infor update and Records</v>
      </c>
      <c r="E31" s="18">
        <v>1</v>
      </c>
      <c r="F31" s="144">
        <f>'RBIT-ESA-PIR_ADO'!S30</f>
        <v>1</v>
      </c>
      <c r="G31" s="144">
        <f t="shared" si="1"/>
        <v>1</v>
      </c>
      <c r="H31" s="144">
        <f t="shared" si="2"/>
        <v>1</v>
      </c>
      <c r="I31" s="182" t="s">
        <v>52</v>
      </c>
      <c r="J31" s="9">
        <v>0</v>
      </c>
      <c r="K31" s="9">
        <v>0</v>
      </c>
      <c r="L31" s="52">
        <f t="shared" si="0"/>
        <v>0</v>
      </c>
    </row>
    <row r="32" spans="2:12">
      <c r="B32" s="268"/>
      <c r="C32" s="271"/>
      <c r="D32" s="146" t="str">
        <f>'RBIT-ESA-PIR_ADO'!D31</f>
        <v>Effective ESOS-TPS Governance: Payment Plan consist with TPS Integrated daily Records</v>
      </c>
      <c r="E32" s="18">
        <v>1</v>
      </c>
      <c r="F32" s="144">
        <f>'RBIT-ESA-PIR_ADO'!S31</f>
        <v>1</v>
      </c>
      <c r="G32" s="144">
        <f t="shared" si="1"/>
        <v>1</v>
      </c>
      <c r="H32" s="144">
        <f t="shared" si="2"/>
        <v>1</v>
      </c>
      <c r="I32" s="182" t="s">
        <v>39</v>
      </c>
      <c r="J32" s="9">
        <v>1</v>
      </c>
      <c r="K32" s="9">
        <v>1</v>
      </c>
      <c r="L32" s="52">
        <f t="shared" si="0"/>
        <v>1</v>
      </c>
    </row>
    <row r="33" spans="2:12" ht="24">
      <c r="B33" s="268"/>
      <c r="C33" s="272" t="s">
        <v>18</v>
      </c>
      <c r="D33" s="148" t="str">
        <f>'RBIT-ESA-PIR_ADO'!D32</f>
        <v>Cooperates with Regulator/Ensure legally compliant at all times - SAIA Sectional Daily Report</v>
      </c>
      <c r="E33" s="12">
        <v>1</v>
      </c>
      <c r="F33" s="144">
        <f>'RBIT-ESA-PIR_ADO'!S32</f>
        <v>1</v>
      </c>
      <c r="G33" s="144">
        <f t="shared" si="1"/>
        <v>1</v>
      </c>
      <c r="H33" s="144">
        <f t="shared" si="2"/>
        <v>1</v>
      </c>
      <c r="I33" s="182" t="s">
        <v>39</v>
      </c>
      <c r="J33" s="9">
        <v>1</v>
      </c>
      <c r="K33" s="9">
        <v>1</v>
      </c>
      <c r="L33" s="53">
        <f t="shared" si="0"/>
        <v>1</v>
      </c>
    </row>
    <row r="34" spans="2:12" ht="24">
      <c r="B34" s="268"/>
      <c r="C34" s="272"/>
      <c r="D34" s="148" t="str">
        <f>'RBIT-ESA-PIR_ADO'!D33</f>
        <v>Excute RBIT-Admin SOP: Identify needs, Provide accurate information, Quality T&amp;A Service</v>
      </c>
      <c r="E34" s="12">
        <v>1</v>
      </c>
      <c r="F34" s="144">
        <f>'RBIT-ESA-PIR_ADO'!S33</f>
        <v>1</v>
      </c>
      <c r="G34" s="144">
        <f t="shared" si="1"/>
        <v>1</v>
      </c>
      <c r="H34" s="144">
        <f t="shared" si="2"/>
        <v>1</v>
      </c>
      <c r="I34" s="182" t="s">
        <v>52</v>
      </c>
      <c r="J34" s="9">
        <v>0</v>
      </c>
      <c r="K34" s="9">
        <v>0</v>
      </c>
      <c r="L34" s="52">
        <f t="shared" si="0"/>
        <v>0</v>
      </c>
    </row>
    <row r="35" spans="2:12">
      <c r="B35" s="268"/>
      <c r="C35" s="272"/>
      <c r="D35" s="148" t="str">
        <f>'RBIT-ESA-PIR_ADO'!D34</f>
        <v>Accuracy Checking (LoO)-(OSHC)-(eCoE)-(USI)-(TTCC)-(ID)-(ITP)-Daily KPI Reporting</v>
      </c>
      <c r="E35" s="12">
        <v>1</v>
      </c>
      <c r="F35" s="144">
        <f>'RBIT-ESA-PIR_ADO'!S34</f>
        <v>1</v>
      </c>
      <c r="G35" s="144">
        <f t="shared" si="1"/>
        <v>1</v>
      </c>
      <c r="H35" s="144">
        <f t="shared" si="2"/>
        <v>1</v>
      </c>
      <c r="I35" s="182" t="s">
        <v>39</v>
      </c>
      <c r="J35" s="9">
        <v>1</v>
      </c>
      <c r="K35" s="9">
        <v>1</v>
      </c>
      <c r="L35" s="53">
        <f t="shared" si="0"/>
        <v>1</v>
      </c>
    </row>
    <row r="36" spans="2:12" ht="24">
      <c r="B36" s="268"/>
      <c r="C36" s="272"/>
      <c r="D36" s="148" t="str">
        <f>'RBIT-ESA-PIR_ADO'!D35</f>
        <v>Sysmatic SMS-PRISMS-MYOB Administrative Consistency: Student TPS Integrated KPI Reports with 100%Accuracy at all time</v>
      </c>
      <c r="E36" s="12">
        <v>1</v>
      </c>
      <c r="F36" s="144">
        <f>'RBIT-ESA-PIR_ADO'!S35</f>
        <v>1</v>
      </c>
      <c r="G36" s="144">
        <f t="shared" si="1"/>
        <v>1</v>
      </c>
      <c r="H36" s="144">
        <f t="shared" si="2"/>
        <v>1</v>
      </c>
      <c r="I36" s="182" t="s">
        <v>52</v>
      </c>
      <c r="J36" s="9">
        <v>0</v>
      </c>
      <c r="K36" s="9">
        <v>0</v>
      </c>
      <c r="L36" s="52">
        <f t="shared" si="0"/>
        <v>0</v>
      </c>
    </row>
    <row r="37" spans="2:12">
      <c r="B37" s="268"/>
      <c r="C37" s="272"/>
      <c r="D37" s="151" t="str">
        <f>'RBIT-ESA-PIR_ADO'!D36</f>
        <v>AVETMISS Learning &amp; Completion Outcome/KPI SWOT Analysis/Portfolios Archive Mgt</v>
      </c>
      <c r="E37" s="13">
        <v>1</v>
      </c>
      <c r="F37" s="144">
        <f>'RBIT-ESA-PIR_ADO'!S36</f>
        <v>1</v>
      </c>
      <c r="G37" s="144">
        <f t="shared" si="1"/>
        <v>1</v>
      </c>
      <c r="H37" s="144">
        <f t="shared" si="2"/>
        <v>1</v>
      </c>
      <c r="I37" s="183" t="s">
        <v>39</v>
      </c>
      <c r="J37" s="9">
        <v>1</v>
      </c>
      <c r="K37" s="9">
        <v>1</v>
      </c>
      <c r="L37" s="52">
        <f t="shared" si="0"/>
        <v>1</v>
      </c>
    </row>
    <row r="38" spans="2:12">
      <c r="B38" s="267" t="s">
        <v>95</v>
      </c>
      <c r="C38" s="286" t="str">
        <f>'RBIT-ESA-PIR_ADO'!C37</f>
        <v>Compliance                                                                                                    SOP                                                                   Portfolio Management</v>
      </c>
      <c r="D38" s="150" t="str">
        <f>'RBIT-ESA-PIR_ADO'!D37</f>
        <v>AQF / NVR / QVI-PQS Compliance and Policies</v>
      </c>
      <c r="E38" s="17">
        <v>1</v>
      </c>
      <c r="F38" s="144">
        <f>'RBIT-ESA-PIR_ADO'!S37</f>
        <v>1</v>
      </c>
      <c r="G38" s="144">
        <f t="shared" si="1"/>
        <v>1</v>
      </c>
      <c r="H38" s="144">
        <f t="shared" si="2"/>
        <v>1</v>
      </c>
      <c r="I38" s="184" t="s">
        <v>39</v>
      </c>
      <c r="J38" s="8">
        <v>1</v>
      </c>
      <c r="K38" s="8">
        <v>1</v>
      </c>
      <c r="L38" s="54">
        <f t="shared" si="0"/>
        <v>1</v>
      </c>
    </row>
    <row r="39" spans="2:12">
      <c r="B39" s="268"/>
      <c r="C39" s="287"/>
      <c r="D39" s="143" t="str">
        <f>'RBIT-ESA-PIR_ADO'!D38</f>
        <v>RBIT-PMD and PQS SOP / Policy &amp; Procedures for SRTO/C3G/HLQ/UC</v>
      </c>
      <c r="E39" s="11">
        <v>2</v>
      </c>
      <c r="F39" s="144">
        <f>'RBIT-ESA-PIR_ADO'!S38</f>
        <v>1</v>
      </c>
      <c r="G39" s="144">
        <f t="shared" si="1"/>
        <v>1</v>
      </c>
      <c r="H39" s="144">
        <f t="shared" si="2"/>
        <v>1</v>
      </c>
      <c r="I39" s="182" t="s">
        <v>39</v>
      </c>
      <c r="J39" s="9">
        <v>1</v>
      </c>
      <c r="K39" s="9">
        <v>1</v>
      </c>
      <c r="L39" s="52">
        <f t="shared" ref="L39" si="5">(K39+J39)/2</f>
        <v>1</v>
      </c>
    </row>
    <row r="40" spans="2:12" ht="19.5" customHeight="1">
      <c r="B40" s="268"/>
      <c r="C40" s="287"/>
      <c r="D40" s="145" t="str">
        <f>'RBIT-ESA-PIR_ADO'!D39</f>
        <v>PQS and PMD Delivery Schedules, Application Form &amp; Flyers/Marketing Portfolio</v>
      </c>
      <c r="E40" s="11">
        <v>4</v>
      </c>
      <c r="F40" s="144">
        <f>'RBIT-ESA-PIR_ADO'!S39</f>
        <v>1</v>
      </c>
      <c r="G40" s="144">
        <f t="shared" si="1"/>
        <v>1</v>
      </c>
      <c r="H40" s="144">
        <f t="shared" si="2"/>
        <v>1</v>
      </c>
      <c r="I40" s="182" t="s">
        <v>52</v>
      </c>
      <c r="J40" s="9">
        <v>0</v>
      </c>
      <c r="K40" s="9">
        <v>0</v>
      </c>
      <c r="L40" s="52">
        <f t="shared" si="0"/>
        <v>0</v>
      </c>
    </row>
    <row r="41" spans="2:12">
      <c r="B41" s="268"/>
      <c r="C41" s="287"/>
      <c r="D41" s="145" t="str">
        <f>'RBIT-ESA-PIR_ADO'!D40</f>
        <v>PQS and PMDMarketing Mgt: C3G/HLQ/UC_QS-MKT/PS-MKT</v>
      </c>
      <c r="E41" s="11">
        <v>2</v>
      </c>
      <c r="F41" s="144">
        <f>'RBIT-ESA-PIR_ADO'!S40</f>
        <v>0</v>
      </c>
      <c r="G41" s="144">
        <f t="shared" si="1"/>
        <v>0</v>
      </c>
      <c r="H41" s="144">
        <f t="shared" si="2"/>
        <v>0</v>
      </c>
      <c r="I41" s="182" t="s">
        <v>52</v>
      </c>
      <c r="J41" s="9">
        <v>0</v>
      </c>
      <c r="K41" s="9">
        <v>0</v>
      </c>
      <c r="L41" s="52">
        <f t="shared" si="0"/>
        <v>0</v>
      </c>
    </row>
    <row r="42" spans="2:12">
      <c r="B42" s="268"/>
      <c r="C42" s="287"/>
      <c r="D42" s="145" t="str">
        <f>'RBIT-ESA-PIR_ADO'!D41</f>
        <v xml:space="preserve">Weekly Progress Meeting Mgt/KPI Review/Trainers Mgt </v>
      </c>
      <c r="E42" s="11">
        <v>1</v>
      </c>
      <c r="F42" s="144">
        <f>'RBIT-ESA-PIR_ADO'!S41</f>
        <v>1</v>
      </c>
      <c r="G42" s="144">
        <f t="shared" si="1"/>
        <v>1</v>
      </c>
      <c r="H42" s="144">
        <f t="shared" si="2"/>
        <v>1</v>
      </c>
      <c r="I42" s="182" t="s">
        <v>52</v>
      </c>
      <c r="J42" s="9">
        <v>0</v>
      </c>
      <c r="K42" s="9">
        <v>0</v>
      </c>
      <c r="L42" s="52">
        <f t="shared" si="0"/>
        <v>0</v>
      </c>
    </row>
    <row r="43" spans="2:12">
      <c r="B43" s="268"/>
      <c r="C43" s="271" t="str">
        <f>'RBIT-ESA-PIR_ADO'!C42</f>
        <v>Progress Monitoring</v>
      </c>
      <c r="D43" s="146" t="str">
        <f>'RBIT-ESA-PIR_ADO'!D42</f>
        <v>Daily PQS and PMD NVR Compliance Management Record</v>
      </c>
      <c r="E43" s="18">
        <v>5</v>
      </c>
      <c r="F43" s="144">
        <f>'RBIT-ESA-PIR_ADO'!S42</f>
        <v>1</v>
      </c>
      <c r="G43" s="144">
        <f t="shared" si="1"/>
        <v>1</v>
      </c>
      <c r="H43" s="144">
        <f t="shared" si="2"/>
        <v>1</v>
      </c>
      <c r="I43" s="182" t="s">
        <v>39</v>
      </c>
      <c r="J43" s="9">
        <v>1</v>
      </c>
      <c r="K43" s="9">
        <v>1</v>
      </c>
      <c r="L43" s="52">
        <f t="shared" si="0"/>
        <v>1</v>
      </c>
    </row>
    <row r="44" spans="2:12">
      <c r="B44" s="268"/>
      <c r="C44" s="271"/>
      <c r="D44" s="146" t="str">
        <f>'RBIT-ESA-PIR_ADO'!D43</f>
        <v>Daily PQS and PMD - SOP Monitoring Record</v>
      </c>
      <c r="E44" s="18">
        <v>2</v>
      </c>
      <c r="F44" s="144">
        <f>'RBIT-ESA-PIR_ADO'!S43</f>
        <v>1</v>
      </c>
      <c r="G44" s="144">
        <f t="shared" si="1"/>
        <v>1</v>
      </c>
      <c r="H44" s="144">
        <f t="shared" si="2"/>
        <v>1</v>
      </c>
      <c r="I44" s="182" t="s">
        <v>39</v>
      </c>
      <c r="J44" s="9">
        <v>1</v>
      </c>
      <c r="K44" s="9">
        <v>1</v>
      </c>
      <c r="L44" s="52">
        <f t="shared" ref="L44:L45" si="6">(K44+J44)/2</f>
        <v>1</v>
      </c>
    </row>
    <row r="45" spans="2:12" ht="24">
      <c r="B45" s="268"/>
      <c r="C45" s="271"/>
      <c r="D45" s="146" t="str">
        <f>'RBIT-ESA-PIR_ADO'!D44</f>
        <v>Welcome letter,Orientation Portfolio: Reminder letter/ Survey: Provide survey TAE, Expectation, Agent and Employment</v>
      </c>
      <c r="E45" s="18">
        <v>4</v>
      </c>
      <c r="F45" s="144">
        <f>'RBIT-ESA-PIR_ADO'!S44</f>
        <v>1</v>
      </c>
      <c r="G45" s="144">
        <f t="shared" si="1"/>
        <v>1</v>
      </c>
      <c r="H45" s="144">
        <f t="shared" si="2"/>
        <v>1</v>
      </c>
      <c r="I45" s="182" t="s">
        <v>39</v>
      </c>
      <c r="J45" s="9">
        <v>1</v>
      </c>
      <c r="K45" s="9">
        <v>1</v>
      </c>
      <c r="L45" s="52">
        <f t="shared" si="6"/>
        <v>1</v>
      </c>
    </row>
    <row r="46" spans="2:12">
      <c r="B46" s="268"/>
      <c r="C46" s="271"/>
      <c r="D46" s="146" t="str">
        <f>'RBIT-ESA-PIR_ADO'!D45</f>
        <v>RBIT-SMS JR/Survey monitoring record</v>
      </c>
      <c r="E46" s="18">
        <v>2</v>
      </c>
      <c r="F46" s="144">
        <f>'RBIT-ESA-PIR_ADO'!S45</f>
        <v>0</v>
      </c>
      <c r="G46" s="144">
        <f t="shared" si="1"/>
        <v>0</v>
      </c>
      <c r="H46" s="144">
        <f t="shared" si="2"/>
        <v>0</v>
      </c>
      <c r="I46" s="182" t="s">
        <v>52</v>
      </c>
      <c r="J46" s="9">
        <v>0</v>
      </c>
      <c r="K46" s="9">
        <v>0</v>
      </c>
      <c r="L46" s="52">
        <f t="shared" si="0"/>
        <v>0</v>
      </c>
    </row>
    <row r="47" spans="2:12" ht="24">
      <c r="B47" s="268"/>
      <c r="C47" s="271"/>
      <c r="D47" s="146" t="str">
        <f>'RBIT-ESA-PIR_ADO'!D46</f>
        <v>PQS and PMD Progress Meeting: Monitoring/Create Marketing kit for agents/organise help desk P&amp;Q Factorsheet</v>
      </c>
      <c r="E47" s="18">
        <v>2</v>
      </c>
      <c r="F47" s="144">
        <f>'RBIT-ESA-PIR_ADO'!S46</f>
        <v>1</v>
      </c>
      <c r="G47" s="144">
        <f t="shared" si="1"/>
        <v>1</v>
      </c>
      <c r="H47" s="144">
        <f t="shared" si="2"/>
        <v>1</v>
      </c>
      <c r="I47" s="182" t="s">
        <v>52</v>
      </c>
      <c r="J47" s="9">
        <v>0</v>
      </c>
      <c r="K47" s="9">
        <v>0</v>
      </c>
      <c r="L47" s="52">
        <f t="shared" si="0"/>
        <v>0</v>
      </c>
    </row>
    <row r="48" spans="2:12">
      <c r="B48" s="268"/>
      <c r="C48" s="272" t="str">
        <f>'RBIT-ESA-PIR_ADO'!C47</f>
        <v>Effective Outcome</v>
      </c>
      <c r="D48" s="148" t="str">
        <f>'RBIT-ESA-PIR_ADO'!D47</f>
        <v>PQS and PMD Compliance Monitoring Report</v>
      </c>
      <c r="E48" s="12">
        <v>5</v>
      </c>
      <c r="F48" s="144">
        <f>'RBIT-ESA-PIR_ADO'!S47</f>
        <v>1</v>
      </c>
      <c r="G48" s="144">
        <f t="shared" si="1"/>
        <v>1</v>
      </c>
      <c r="H48" s="144">
        <f t="shared" si="2"/>
        <v>1</v>
      </c>
      <c r="I48" s="182" t="s">
        <v>39</v>
      </c>
      <c r="J48" s="9">
        <v>1</v>
      </c>
      <c r="K48" s="9">
        <v>1</v>
      </c>
      <c r="L48" s="52">
        <f t="shared" si="0"/>
        <v>1</v>
      </c>
    </row>
    <row r="49" spans="2:12">
      <c r="B49" s="268"/>
      <c r="C49" s="272"/>
      <c r="D49" s="148" t="str">
        <f>'RBIT-ESA-PIR_ADO'!D48</f>
        <v>Incorporate PQS and PMD into RBIT-SOP update progress reports</v>
      </c>
      <c r="E49" s="12">
        <v>2</v>
      </c>
      <c r="F49" s="144">
        <f>'RBIT-ESA-PIR_ADO'!S48</f>
        <v>1</v>
      </c>
      <c r="G49" s="144">
        <f t="shared" si="1"/>
        <v>1</v>
      </c>
      <c r="H49" s="144">
        <f t="shared" si="2"/>
        <v>1</v>
      </c>
      <c r="I49" s="182" t="s">
        <v>52</v>
      </c>
      <c r="J49" s="9">
        <v>0</v>
      </c>
      <c r="K49" s="9">
        <v>0</v>
      </c>
      <c r="L49" s="52">
        <f t="shared" si="0"/>
        <v>0</v>
      </c>
    </row>
    <row r="50" spans="2:12">
      <c r="B50" s="268"/>
      <c r="C50" s="272"/>
      <c r="D50" s="148" t="str">
        <f>'RBIT-ESA-PIR_ADO'!D49</f>
        <v>PQS and PMD Delivery Schedules Preparation progress reports</v>
      </c>
      <c r="E50" s="12">
        <v>4</v>
      </c>
      <c r="F50" s="144">
        <f>'RBIT-ESA-PIR_ADO'!S49</f>
        <v>1</v>
      </c>
      <c r="G50" s="144">
        <f t="shared" si="1"/>
        <v>1</v>
      </c>
      <c r="H50" s="144">
        <f t="shared" si="2"/>
        <v>1</v>
      </c>
      <c r="I50" s="182" t="s">
        <v>39</v>
      </c>
      <c r="J50" s="9">
        <v>1</v>
      </c>
      <c r="K50" s="9">
        <v>1</v>
      </c>
      <c r="L50" s="52">
        <f t="shared" ref="L50:L51" si="7">(K50+J50)/2</f>
        <v>1</v>
      </c>
    </row>
    <row r="51" spans="2:12" ht="21" customHeight="1">
      <c r="B51" s="268"/>
      <c r="C51" s="272"/>
      <c r="D51" s="148" t="str">
        <f>'RBIT-ESA-PIR_ADO'!D50</f>
        <v>Daily PQS and PMD - KPI Performnace outcome</v>
      </c>
      <c r="E51" s="12">
        <v>3</v>
      </c>
      <c r="F51" s="144">
        <f>'RBIT-ESA-PIR_ADO'!S50</f>
        <v>1</v>
      </c>
      <c r="G51" s="144">
        <f t="shared" si="1"/>
        <v>1</v>
      </c>
      <c r="H51" s="144">
        <f t="shared" si="2"/>
        <v>1</v>
      </c>
      <c r="I51" s="182" t="s">
        <v>39</v>
      </c>
      <c r="J51" s="9">
        <v>1</v>
      </c>
      <c r="K51" s="9">
        <v>1</v>
      </c>
      <c r="L51" s="52">
        <f t="shared" si="7"/>
        <v>1</v>
      </c>
    </row>
    <row r="52" spans="2:12" ht="16.5" thickBot="1">
      <c r="B52" s="268"/>
      <c r="C52" s="272"/>
      <c r="D52" s="151" t="str">
        <f>'RBIT-ESA-PIR_ADO'!D51</f>
        <v>PQS-KPI-AVETMISS Survey outcome</v>
      </c>
      <c r="E52" s="12">
        <v>2</v>
      </c>
      <c r="F52" s="144">
        <f>'RBIT-ESA-PIR_ADO'!S51</f>
        <v>1</v>
      </c>
      <c r="G52" s="144">
        <f t="shared" si="1"/>
        <v>1</v>
      </c>
      <c r="H52" s="144">
        <f t="shared" si="2"/>
        <v>1</v>
      </c>
      <c r="I52" s="182" t="s">
        <v>52</v>
      </c>
      <c r="J52" s="9">
        <v>0</v>
      </c>
      <c r="K52" s="9">
        <v>0</v>
      </c>
      <c r="L52" s="52">
        <f t="shared" si="0"/>
        <v>0</v>
      </c>
    </row>
    <row r="53" spans="2:12" ht="21" thickBot="1">
      <c r="B53" s="152"/>
      <c r="C53" s="153"/>
      <c r="D53" s="154" t="s">
        <v>20</v>
      </c>
      <c r="E53" s="155"/>
      <c r="F53" s="156">
        <f>AVERAGE(F8:F52)</f>
        <v>0.75555555555555554</v>
      </c>
      <c r="G53" s="156">
        <f>AVERAGE(G8:G52)</f>
        <v>0.75555555555555554</v>
      </c>
      <c r="H53" s="157">
        <f>(F53+G53)/2</f>
        <v>0.75555555555555554</v>
      </c>
      <c r="I53" s="158" t="s">
        <v>52</v>
      </c>
      <c r="J53" s="159">
        <f>AVERAGE(J8:J52)</f>
        <v>0.51555555555555554</v>
      </c>
      <c r="K53" s="156">
        <f>AVERAGE(K8:K52)</f>
        <v>0.51555555555555554</v>
      </c>
      <c r="L53" s="160">
        <f>AVERAGE(L8:L52)</f>
        <v>0.51555555555555554</v>
      </c>
    </row>
    <row r="54" spans="2:12" ht="18.75">
      <c r="B54" s="288" t="s">
        <v>24</v>
      </c>
      <c r="C54" s="289"/>
      <c r="D54" s="161"/>
      <c r="E54" s="162"/>
      <c r="F54" s="275" t="s">
        <v>31</v>
      </c>
      <c r="G54" s="276"/>
      <c r="H54" s="277"/>
      <c r="I54" s="56" t="s">
        <v>37</v>
      </c>
      <c r="J54" s="290" t="s">
        <v>23</v>
      </c>
      <c r="K54" s="290"/>
      <c r="L54" s="291"/>
    </row>
    <row r="55" spans="2:12">
      <c r="B55" s="163" t="str">
        <f>B5</f>
        <v xml:space="preserve"> Staff Name:  Good Example</v>
      </c>
      <c r="C55" s="164">
        <f>C5</f>
        <v>0</v>
      </c>
      <c r="D55" s="165">
        <f ca="1">J5</f>
        <v>42261</v>
      </c>
      <c r="E55" s="166"/>
      <c r="F55" s="278"/>
      <c r="G55" s="279"/>
      <c r="H55" s="280"/>
      <c r="I55" s="167">
        <f ca="1">J5</f>
        <v>42261</v>
      </c>
      <c r="J55" s="185" t="s">
        <v>97</v>
      </c>
      <c r="K55" s="168"/>
      <c r="L55" s="169"/>
    </row>
    <row r="56" spans="2:12">
      <c r="B56" s="281" t="s">
        <v>22</v>
      </c>
      <c r="C56" s="282"/>
      <c r="D56" s="282"/>
      <c r="E56" s="170"/>
      <c r="F56" s="36" t="s">
        <v>33</v>
      </c>
      <c r="G56" s="36" t="s">
        <v>34</v>
      </c>
      <c r="H56" s="40" t="s">
        <v>35</v>
      </c>
      <c r="I56" s="55" t="s">
        <v>37</v>
      </c>
      <c r="J56" s="283" t="s">
        <v>30</v>
      </c>
      <c r="K56" s="284"/>
      <c r="L56" s="285"/>
    </row>
    <row r="57" spans="2:12" ht="16.5" thickBot="1">
      <c r="B57" s="180" t="s">
        <v>96</v>
      </c>
      <c r="C57" s="171"/>
      <c r="D57" s="172"/>
      <c r="E57" s="173"/>
      <c r="F57" s="174">
        <f>COUNTIFS($I$8:$I$52,"c")</f>
        <v>23</v>
      </c>
      <c r="G57" s="174">
        <f>COUNTIFS($I$8:$I$52,"ci")</f>
        <v>0</v>
      </c>
      <c r="H57" s="175">
        <f>COUNTIFS($I$8:$I$52,"nc")</f>
        <v>22</v>
      </c>
      <c r="I57" s="176">
        <f>SUM(J57:L57)/3</f>
        <v>0.51555555555555554</v>
      </c>
      <c r="J57" s="177">
        <f>J53</f>
        <v>0.51555555555555554</v>
      </c>
      <c r="K57" s="178">
        <f>K53</f>
        <v>0.51555555555555554</v>
      </c>
      <c r="L57" s="179">
        <f>L53</f>
        <v>0.51555555555555554</v>
      </c>
    </row>
    <row r="58" spans="2:12" ht="60" customHeight="1">
      <c r="F58" s="5"/>
      <c r="G58" s="5"/>
      <c r="H58" s="5"/>
      <c r="I58" s="7"/>
    </row>
    <row r="59" spans="2:12">
      <c r="F59" s="5"/>
      <c r="G59" s="5"/>
      <c r="H59" s="5"/>
      <c r="I59" s="7"/>
    </row>
    <row r="60" spans="2:12">
      <c r="F60" s="5"/>
      <c r="G60" s="5"/>
      <c r="H60" s="5"/>
      <c r="I60" s="7"/>
    </row>
    <row r="61" spans="2:12">
      <c r="F61" s="5"/>
      <c r="G61" s="5"/>
      <c r="H61" s="5"/>
      <c r="I61" s="7"/>
    </row>
    <row r="62" spans="2:12">
      <c r="F62" s="5"/>
      <c r="G62" s="5"/>
      <c r="H62" s="5"/>
      <c r="I62" s="7"/>
    </row>
  </sheetData>
  <mergeCells count="20">
    <mergeCell ref="F54:H55"/>
    <mergeCell ref="B56:D56"/>
    <mergeCell ref="J56:L56"/>
    <mergeCell ref="B38:B52"/>
    <mergeCell ref="C38:C42"/>
    <mergeCell ref="C43:C47"/>
    <mergeCell ref="C48:C52"/>
    <mergeCell ref="B54:C54"/>
    <mergeCell ref="J54:L54"/>
    <mergeCell ref="I6:L6"/>
    <mergeCell ref="F6:H6"/>
    <mergeCell ref="B6:C6"/>
    <mergeCell ref="B23:B37"/>
    <mergeCell ref="C23:C27"/>
    <mergeCell ref="C28:C32"/>
    <mergeCell ref="C33:C37"/>
    <mergeCell ref="B8:B22"/>
    <mergeCell ref="C8:C12"/>
    <mergeCell ref="C13:C17"/>
    <mergeCell ref="C18:C22"/>
  </mergeCells>
  <phoneticPr fontId="37" type="noConversion"/>
  <conditionalFormatting sqref="I53">
    <cfRule type="cellIs" dxfId="236" priority="286" operator="equal">
      <formula>"ci"</formula>
    </cfRule>
    <cfRule type="cellIs" dxfId="235" priority="287" operator="equal">
      <formula>"nc"</formula>
    </cfRule>
    <cfRule type="cellIs" dxfId="234" priority="288" operator="equal">
      <formula>"c"</formula>
    </cfRule>
  </conditionalFormatting>
  <conditionalFormatting sqref="J53:L53 F8:H53">
    <cfRule type="cellIs" dxfId="233" priority="259" operator="between">
      <formula>0.7</formula>
      <formula>0.79</formula>
    </cfRule>
    <cfRule type="cellIs" dxfId="232" priority="260" operator="lessThan">
      <formula>0.7</formula>
    </cfRule>
    <cfRule type="cellIs" dxfId="231" priority="261" operator="greaterThan">
      <formula>0.79</formula>
    </cfRule>
  </conditionalFormatting>
  <conditionalFormatting sqref="F53">
    <cfRule type="cellIs" dxfId="230" priority="241" operator="lessThan">
      <formula>0.75</formula>
    </cfRule>
    <cfRule type="cellIs" dxfId="229" priority="242" operator="between">
      <formula>0.75</formula>
      <formula>0.99</formula>
    </cfRule>
    <cfRule type="cellIs" dxfId="228" priority="243" operator="greaterThan">
      <formula>0.99</formula>
    </cfRule>
  </conditionalFormatting>
  <conditionalFormatting sqref="J8:L8 J26:L26 J29:L29 J36:L36 J38:L38 J31:L31">
    <cfRule type="cellIs" dxfId="227" priority="238" operator="between">
      <formula>0.7</formula>
      <formula>0.79</formula>
    </cfRule>
    <cfRule type="cellIs" dxfId="226" priority="239" operator="lessThan">
      <formula>0.7</formula>
    </cfRule>
    <cfRule type="cellIs" dxfId="225" priority="240" operator="greaterThan">
      <formula>0.79</formula>
    </cfRule>
  </conditionalFormatting>
  <conditionalFormatting sqref="I8 I26 I29 I36 I38 I31">
    <cfRule type="cellIs" dxfId="224" priority="235" operator="equal">
      <formula>"NC"</formula>
    </cfRule>
    <cfRule type="cellIs" dxfId="223" priority="236" operator="equal">
      <formula>"CI"</formula>
    </cfRule>
    <cfRule type="cellIs" dxfId="222" priority="237" operator="equal">
      <formula>"C"</formula>
    </cfRule>
  </conditionalFormatting>
  <conditionalFormatting sqref="J46:L47 J49:L49 J52:L52">
    <cfRule type="cellIs" dxfId="221" priority="232" operator="between">
      <formula>0.7</formula>
      <formula>0.79</formula>
    </cfRule>
    <cfRule type="cellIs" dxfId="220" priority="233" operator="lessThan">
      <formula>0.7</formula>
    </cfRule>
    <cfRule type="cellIs" dxfId="219" priority="234" operator="greaterThan">
      <formula>0.79</formula>
    </cfRule>
  </conditionalFormatting>
  <conditionalFormatting sqref="I46:I47 I49 I52">
    <cfRule type="cellIs" dxfId="218" priority="229" operator="equal">
      <formula>"NC"</formula>
    </cfRule>
    <cfRule type="cellIs" dxfId="217" priority="230" operator="equal">
      <formula>"CI"</formula>
    </cfRule>
    <cfRule type="cellIs" dxfId="216" priority="231" operator="equal">
      <formula>"C"</formula>
    </cfRule>
  </conditionalFormatting>
  <conditionalFormatting sqref="J23:L23">
    <cfRule type="cellIs" dxfId="215" priority="226" operator="between">
      <formula>0.7</formula>
      <formula>0.79</formula>
    </cfRule>
    <cfRule type="cellIs" dxfId="214" priority="227" operator="lessThan">
      <formula>0.7</formula>
    </cfRule>
    <cfRule type="cellIs" dxfId="213" priority="228" operator="greaterThan">
      <formula>0.79</formula>
    </cfRule>
  </conditionalFormatting>
  <conditionalFormatting sqref="I23">
    <cfRule type="cellIs" dxfId="212" priority="223" operator="equal">
      <formula>"NC"</formula>
    </cfRule>
    <cfRule type="cellIs" dxfId="211" priority="224" operator="equal">
      <formula>"CI"</formula>
    </cfRule>
    <cfRule type="cellIs" dxfId="210" priority="225" operator="equal">
      <formula>"C"</formula>
    </cfRule>
  </conditionalFormatting>
  <conditionalFormatting sqref="J43:L43">
    <cfRule type="cellIs" dxfId="209" priority="220" operator="between">
      <formula>0.7</formula>
      <formula>0.79</formula>
    </cfRule>
    <cfRule type="cellIs" dxfId="208" priority="221" operator="lessThan">
      <formula>0.7</formula>
    </cfRule>
    <cfRule type="cellIs" dxfId="207" priority="222" operator="greaterThan">
      <formula>0.79</formula>
    </cfRule>
  </conditionalFormatting>
  <conditionalFormatting sqref="I43">
    <cfRule type="cellIs" dxfId="206" priority="217" operator="equal">
      <formula>"NC"</formula>
    </cfRule>
    <cfRule type="cellIs" dxfId="205" priority="218" operator="equal">
      <formula>"CI"</formula>
    </cfRule>
    <cfRule type="cellIs" dxfId="204" priority="219" operator="equal">
      <formula>"C"</formula>
    </cfRule>
  </conditionalFormatting>
  <conditionalFormatting sqref="J18:L18">
    <cfRule type="cellIs" dxfId="203" priority="214" operator="between">
      <formula>0.7</formula>
      <formula>0.79</formula>
    </cfRule>
    <cfRule type="cellIs" dxfId="202" priority="215" operator="lessThan">
      <formula>0.7</formula>
    </cfRule>
    <cfRule type="cellIs" dxfId="201" priority="216" operator="greaterThan">
      <formula>0.79</formula>
    </cfRule>
  </conditionalFormatting>
  <conditionalFormatting sqref="I18">
    <cfRule type="cellIs" dxfId="200" priority="211" operator="equal">
      <formula>"NC"</formula>
    </cfRule>
    <cfRule type="cellIs" dxfId="199" priority="212" operator="equal">
      <formula>"CI"</formula>
    </cfRule>
    <cfRule type="cellIs" dxfId="198" priority="213" operator="equal">
      <formula>"C"</formula>
    </cfRule>
  </conditionalFormatting>
  <conditionalFormatting sqref="J22:L22">
    <cfRule type="cellIs" dxfId="197" priority="208" operator="between">
      <formula>0.7</formula>
      <formula>0.79</formula>
    </cfRule>
    <cfRule type="cellIs" dxfId="196" priority="209" operator="lessThan">
      <formula>0.7</formula>
    </cfRule>
    <cfRule type="cellIs" dxfId="195" priority="210" operator="greaterThan">
      <formula>0.79</formula>
    </cfRule>
  </conditionalFormatting>
  <conditionalFormatting sqref="I22">
    <cfRule type="cellIs" dxfId="194" priority="205" operator="equal">
      <formula>"NC"</formula>
    </cfRule>
    <cfRule type="cellIs" dxfId="193" priority="206" operator="equal">
      <formula>"CI"</formula>
    </cfRule>
    <cfRule type="cellIs" dxfId="192" priority="207" operator="equal">
      <formula>"C"</formula>
    </cfRule>
  </conditionalFormatting>
  <conditionalFormatting sqref="J22:L22">
    <cfRule type="cellIs" dxfId="191" priority="202" operator="between">
      <formula>0.7</formula>
      <formula>0.79</formula>
    </cfRule>
    <cfRule type="cellIs" dxfId="190" priority="203" operator="lessThan">
      <formula>0.7</formula>
    </cfRule>
    <cfRule type="cellIs" dxfId="189" priority="204" operator="greaterThan">
      <formula>0.79</formula>
    </cfRule>
  </conditionalFormatting>
  <conditionalFormatting sqref="I22">
    <cfRule type="cellIs" dxfId="188" priority="199" operator="equal">
      <formula>"NC"</formula>
    </cfRule>
    <cfRule type="cellIs" dxfId="187" priority="200" operator="equal">
      <formula>"CI"</formula>
    </cfRule>
    <cfRule type="cellIs" dxfId="186" priority="201" operator="equal">
      <formula>"C"</formula>
    </cfRule>
  </conditionalFormatting>
  <conditionalFormatting sqref="J48:L48">
    <cfRule type="cellIs" dxfId="185" priority="196" operator="between">
      <formula>0.7</formula>
      <formula>0.79</formula>
    </cfRule>
    <cfRule type="cellIs" dxfId="184" priority="197" operator="lessThan">
      <formula>0.7</formula>
    </cfRule>
    <cfRule type="cellIs" dxfId="183" priority="198" operator="greaterThan">
      <formula>0.79</formula>
    </cfRule>
  </conditionalFormatting>
  <conditionalFormatting sqref="I48">
    <cfRule type="cellIs" dxfId="182" priority="193" operator="equal">
      <formula>"NC"</formula>
    </cfRule>
    <cfRule type="cellIs" dxfId="181" priority="194" operator="equal">
      <formula>"CI"</formula>
    </cfRule>
    <cfRule type="cellIs" dxfId="180" priority="195" operator="equal">
      <formula>"C"</formula>
    </cfRule>
  </conditionalFormatting>
  <conditionalFormatting sqref="J37:L37">
    <cfRule type="cellIs" dxfId="179" priority="190" operator="between">
      <formula>0.7</formula>
      <formula>0.79</formula>
    </cfRule>
    <cfRule type="cellIs" dxfId="178" priority="191" operator="lessThan">
      <formula>0.7</formula>
    </cfRule>
    <cfRule type="cellIs" dxfId="177" priority="192" operator="greaterThan">
      <formula>0.79</formula>
    </cfRule>
  </conditionalFormatting>
  <conditionalFormatting sqref="I37">
    <cfRule type="cellIs" dxfId="176" priority="187" operator="equal">
      <formula>"NC"</formula>
    </cfRule>
    <cfRule type="cellIs" dxfId="175" priority="188" operator="equal">
      <formula>"CI"</formula>
    </cfRule>
    <cfRule type="cellIs" dxfId="174" priority="189" operator="equal">
      <formula>"C"</formula>
    </cfRule>
  </conditionalFormatting>
  <conditionalFormatting sqref="J25:L25">
    <cfRule type="cellIs" dxfId="173" priority="184" operator="between">
      <formula>0.7</formula>
      <formula>0.79</formula>
    </cfRule>
    <cfRule type="cellIs" dxfId="172" priority="185" operator="lessThan">
      <formula>0.7</formula>
    </cfRule>
    <cfRule type="cellIs" dxfId="171" priority="186" operator="greaterThan">
      <formula>0.79</formula>
    </cfRule>
  </conditionalFormatting>
  <conditionalFormatting sqref="I25">
    <cfRule type="cellIs" dxfId="170" priority="181" operator="equal">
      <formula>"NC"</formula>
    </cfRule>
    <cfRule type="cellIs" dxfId="169" priority="182" operator="equal">
      <formula>"CI"</formula>
    </cfRule>
    <cfRule type="cellIs" dxfId="168" priority="183" operator="equal">
      <formula>"C"</formula>
    </cfRule>
  </conditionalFormatting>
  <conditionalFormatting sqref="J32:L32">
    <cfRule type="cellIs" dxfId="167" priority="178" operator="between">
      <formula>0.7</formula>
      <formula>0.79</formula>
    </cfRule>
    <cfRule type="cellIs" dxfId="166" priority="179" operator="lessThan">
      <formula>0.7</formula>
    </cfRule>
    <cfRule type="cellIs" dxfId="165" priority="180" operator="greaterThan">
      <formula>0.79</formula>
    </cfRule>
  </conditionalFormatting>
  <conditionalFormatting sqref="I32">
    <cfRule type="cellIs" dxfId="164" priority="175" operator="equal">
      <formula>"NC"</formula>
    </cfRule>
    <cfRule type="cellIs" dxfId="163" priority="176" operator="equal">
      <formula>"CI"</formula>
    </cfRule>
    <cfRule type="cellIs" dxfId="162" priority="177" operator="equal">
      <formula>"C"</formula>
    </cfRule>
  </conditionalFormatting>
  <conditionalFormatting sqref="J9:L9">
    <cfRule type="cellIs" dxfId="161" priority="172" operator="between">
      <formula>0.7</formula>
      <formula>0.79</formula>
    </cfRule>
    <cfRule type="cellIs" dxfId="160" priority="173" operator="lessThan">
      <formula>0.7</formula>
    </cfRule>
    <cfRule type="cellIs" dxfId="159" priority="174" operator="greaterThan">
      <formula>0.79</formula>
    </cfRule>
  </conditionalFormatting>
  <conditionalFormatting sqref="I9">
    <cfRule type="cellIs" dxfId="158" priority="169" operator="equal">
      <formula>"NC"</formula>
    </cfRule>
    <cfRule type="cellIs" dxfId="157" priority="170" operator="equal">
      <formula>"CI"</formula>
    </cfRule>
    <cfRule type="cellIs" dxfId="156" priority="171" operator="equal">
      <formula>"C"</formula>
    </cfRule>
  </conditionalFormatting>
  <conditionalFormatting sqref="J9:L9">
    <cfRule type="cellIs" dxfId="155" priority="166" operator="between">
      <formula>0.7</formula>
      <formula>0.79</formula>
    </cfRule>
    <cfRule type="cellIs" dxfId="154" priority="167" operator="lessThan">
      <formula>0.7</formula>
    </cfRule>
    <cfRule type="cellIs" dxfId="153" priority="168" operator="greaterThan">
      <formula>0.79</formula>
    </cfRule>
  </conditionalFormatting>
  <conditionalFormatting sqref="I9">
    <cfRule type="cellIs" dxfId="152" priority="163" operator="equal">
      <formula>"NC"</formula>
    </cfRule>
    <cfRule type="cellIs" dxfId="151" priority="164" operator="equal">
      <formula>"CI"</formula>
    </cfRule>
    <cfRule type="cellIs" dxfId="150" priority="165" operator="equal">
      <formula>"C"</formula>
    </cfRule>
  </conditionalFormatting>
  <conditionalFormatting sqref="J12:L13">
    <cfRule type="cellIs" dxfId="149" priority="154" operator="between">
      <formula>0.7</formula>
      <formula>0.79</formula>
    </cfRule>
    <cfRule type="cellIs" dxfId="148" priority="155" operator="lessThan">
      <formula>0.7</formula>
    </cfRule>
    <cfRule type="cellIs" dxfId="147" priority="156" operator="greaterThan">
      <formula>0.79</formula>
    </cfRule>
  </conditionalFormatting>
  <conditionalFormatting sqref="I12:I13">
    <cfRule type="cellIs" dxfId="146" priority="151" operator="equal">
      <formula>"NC"</formula>
    </cfRule>
    <cfRule type="cellIs" dxfId="145" priority="152" operator="equal">
      <formula>"CI"</formula>
    </cfRule>
    <cfRule type="cellIs" dxfId="144" priority="153" operator="equal">
      <formula>"C"</formula>
    </cfRule>
  </conditionalFormatting>
  <conditionalFormatting sqref="J27:L28">
    <cfRule type="cellIs" dxfId="143" priority="148" operator="between">
      <formula>0.7</formula>
      <formula>0.79</formula>
    </cfRule>
    <cfRule type="cellIs" dxfId="142" priority="149" operator="lessThan">
      <formula>0.7</formula>
    </cfRule>
    <cfRule type="cellIs" dxfId="141" priority="150" operator="greaterThan">
      <formula>0.79</formula>
    </cfRule>
  </conditionalFormatting>
  <conditionalFormatting sqref="I27:I28">
    <cfRule type="cellIs" dxfId="140" priority="145" operator="equal">
      <formula>"NC"</formula>
    </cfRule>
    <cfRule type="cellIs" dxfId="139" priority="146" operator="equal">
      <formula>"CI"</formula>
    </cfRule>
    <cfRule type="cellIs" dxfId="138" priority="147" operator="equal">
      <formula>"C"</formula>
    </cfRule>
  </conditionalFormatting>
  <conditionalFormatting sqref="J33:L33">
    <cfRule type="cellIs" dxfId="137" priority="142" operator="between">
      <formula>0.7</formula>
      <formula>0.79</formula>
    </cfRule>
    <cfRule type="cellIs" dxfId="136" priority="143" operator="lessThan">
      <formula>0.7</formula>
    </cfRule>
    <cfRule type="cellIs" dxfId="135" priority="144" operator="greaterThan">
      <formula>0.79</formula>
    </cfRule>
  </conditionalFormatting>
  <conditionalFormatting sqref="I33">
    <cfRule type="cellIs" dxfId="134" priority="139" operator="equal">
      <formula>"NC"</formula>
    </cfRule>
    <cfRule type="cellIs" dxfId="133" priority="140" operator="equal">
      <formula>"CI"</formula>
    </cfRule>
    <cfRule type="cellIs" dxfId="132" priority="141" operator="equal">
      <formula>"C"</formula>
    </cfRule>
  </conditionalFormatting>
  <conditionalFormatting sqref="J10:L10">
    <cfRule type="cellIs" dxfId="131" priority="136" operator="between">
      <formula>0.7</formula>
      <formula>0.79</formula>
    </cfRule>
    <cfRule type="cellIs" dxfId="130" priority="137" operator="lessThan">
      <formula>0.7</formula>
    </cfRule>
    <cfRule type="cellIs" dxfId="129" priority="138" operator="greaterThan">
      <formula>0.79</formula>
    </cfRule>
  </conditionalFormatting>
  <conditionalFormatting sqref="I10">
    <cfRule type="cellIs" dxfId="128" priority="133" operator="equal">
      <formula>"NC"</formula>
    </cfRule>
    <cfRule type="cellIs" dxfId="127" priority="134" operator="equal">
      <formula>"CI"</formula>
    </cfRule>
    <cfRule type="cellIs" dxfId="126" priority="135" operator="equal">
      <formula>"C"</formula>
    </cfRule>
  </conditionalFormatting>
  <conditionalFormatting sqref="J10:L10">
    <cfRule type="cellIs" dxfId="125" priority="130" operator="between">
      <formula>0.7</formula>
      <formula>0.79</formula>
    </cfRule>
    <cfRule type="cellIs" dxfId="124" priority="131" operator="lessThan">
      <formula>0.7</formula>
    </cfRule>
    <cfRule type="cellIs" dxfId="123" priority="132" operator="greaterThan">
      <formula>0.79</formula>
    </cfRule>
  </conditionalFormatting>
  <conditionalFormatting sqref="I10">
    <cfRule type="cellIs" dxfId="122" priority="127" operator="equal">
      <formula>"NC"</formula>
    </cfRule>
    <cfRule type="cellIs" dxfId="121" priority="128" operator="equal">
      <formula>"CI"</formula>
    </cfRule>
    <cfRule type="cellIs" dxfId="120" priority="129" operator="equal">
      <formula>"C"</formula>
    </cfRule>
  </conditionalFormatting>
  <conditionalFormatting sqref="J11:L11">
    <cfRule type="cellIs" dxfId="119" priority="124" operator="between">
      <formula>0.7</formula>
      <formula>0.79</formula>
    </cfRule>
    <cfRule type="cellIs" dxfId="118" priority="125" operator="lessThan">
      <formula>0.7</formula>
    </cfRule>
    <cfRule type="cellIs" dxfId="117" priority="126" operator="greaterThan">
      <formula>0.79</formula>
    </cfRule>
  </conditionalFormatting>
  <conditionalFormatting sqref="I11">
    <cfRule type="cellIs" dxfId="116" priority="121" operator="equal">
      <formula>"NC"</formula>
    </cfRule>
    <cfRule type="cellIs" dxfId="115" priority="122" operator="equal">
      <formula>"CI"</formula>
    </cfRule>
    <cfRule type="cellIs" dxfId="114" priority="123" operator="equal">
      <formula>"C"</formula>
    </cfRule>
  </conditionalFormatting>
  <conditionalFormatting sqref="J11:L11">
    <cfRule type="cellIs" dxfId="113" priority="118" operator="between">
      <formula>0.7</formula>
      <formula>0.79</formula>
    </cfRule>
    <cfRule type="cellIs" dxfId="112" priority="119" operator="lessThan">
      <formula>0.7</formula>
    </cfRule>
    <cfRule type="cellIs" dxfId="111" priority="120" operator="greaterThan">
      <formula>0.79</formula>
    </cfRule>
  </conditionalFormatting>
  <conditionalFormatting sqref="I11">
    <cfRule type="cellIs" dxfId="110" priority="115" operator="equal">
      <formula>"NC"</formula>
    </cfRule>
    <cfRule type="cellIs" dxfId="109" priority="116" operator="equal">
      <formula>"CI"</formula>
    </cfRule>
    <cfRule type="cellIs" dxfId="108" priority="117" operator="equal">
      <formula>"C"</formula>
    </cfRule>
  </conditionalFormatting>
  <conditionalFormatting sqref="J16:L16">
    <cfRule type="cellIs" dxfId="107" priority="112" operator="between">
      <formula>0.7</formula>
      <formula>0.79</formula>
    </cfRule>
    <cfRule type="cellIs" dxfId="106" priority="113" operator="lessThan">
      <formula>0.7</formula>
    </cfRule>
    <cfRule type="cellIs" dxfId="105" priority="114" operator="greaterThan">
      <formula>0.79</formula>
    </cfRule>
  </conditionalFormatting>
  <conditionalFormatting sqref="I16">
    <cfRule type="cellIs" dxfId="104" priority="109" operator="equal">
      <formula>"NC"</formula>
    </cfRule>
    <cfRule type="cellIs" dxfId="103" priority="110" operator="equal">
      <formula>"CI"</formula>
    </cfRule>
    <cfRule type="cellIs" dxfId="102" priority="111" operator="equal">
      <formula>"C"</formula>
    </cfRule>
  </conditionalFormatting>
  <conditionalFormatting sqref="J16:L16">
    <cfRule type="cellIs" dxfId="101" priority="106" operator="between">
      <formula>0.7</formula>
      <formula>0.79</formula>
    </cfRule>
    <cfRule type="cellIs" dxfId="100" priority="107" operator="lessThan">
      <formula>0.7</formula>
    </cfRule>
    <cfRule type="cellIs" dxfId="99" priority="108" operator="greaterThan">
      <formula>0.79</formula>
    </cfRule>
  </conditionalFormatting>
  <conditionalFormatting sqref="I16">
    <cfRule type="cellIs" dxfId="98" priority="103" operator="equal">
      <formula>"NC"</formula>
    </cfRule>
    <cfRule type="cellIs" dxfId="97" priority="104" operator="equal">
      <formula>"CI"</formula>
    </cfRule>
    <cfRule type="cellIs" dxfId="96" priority="105" operator="equal">
      <formula>"C"</formula>
    </cfRule>
  </conditionalFormatting>
  <conditionalFormatting sqref="J19:L19 J21:L21">
    <cfRule type="cellIs" dxfId="95" priority="100" operator="between">
      <formula>0.7</formula>
      <formula>0.79</formula>
    </cfRule>
    <cfRule type="cellIs" dxfId="94" priority="101" operator="lessThan">
      <formula>0.7</formula>
    </cfRule>
    <cfRule type="cellIs" dxfId="93" priority="102" operator="greaterThan">
      <formula>0.79</formula>
    </cfRule>
  </conditionalFormatting>
  <conditionalFormatting sqref="I19 I21">
    <cfRule type="cellIs" dxfId="92" priority="97" operator="equal">
      <formula>"NC"</formula>
    </cfRule>
    <cfRule type="cellIs" dxfId="91" priority="98" operator="equal">
      <formula>"CI"</formula>
    </cfRule>
    <cfRule type="cellIs" dxfId="90" priority="99" operator="equal">
      <formula>"C"</formula>
    </cfRule>
  </conditionalFormatting>
  <conditionalFormatting sqref="J19:L19 J21:L21">
    <cfRule type="cellIs" dxfId="89" priority="94" operator="between">
      <formula>0.7</formula>
      <formula>0.79</formula>
    </cfRule>
    <cfRule type="cellIs" dxfId="88" priority="95" operator="lessThan">
      <formula>0.7</formula>
    </cfRule>
    <cfRule type="cellIs" dxfId="87" priority="96" operator="greaterThan">
      <formula>0.79</formula>
    </cfRule>
  </conditionalFormatting>
  <conditionalFormatting sqref="I19 I21">
    <cfRule type="cellIs" dxfId="86" priority="91" operator="equal">
      <formula>"NC"</formula>
    </cfRule>
    <cfRule type="cellIs" dxfId="85" priority="92" operator="equal">
      <formula>"CI"</formula>
    </cfRule>
    <cfRule type="cellIs" dxfId="84" priority="93" operator="equal">
      <formula>"C"</formula>
    </cfRule>
  </conditionalFormatting>
  <conditionalFormatting sqref="J30:L30">
    <cfRule type="cellIs" dxfId="83" priority="88" operator="between">
      <formula>0.7</formula>
      <formula>0.79</formula>
    </cfRule>
    <cfRule type="cellIs" dxfId="82" priority="89" operator="lessThan">
      <formula>0.7</formula>
    </cfRule>
    <cfRule type="cellIs" dxfId="81" priority="90" operator="greaterThan">
      <formula>0.79</formula>
    </cfRule>
  </conditionalFormatting>
  <conditionalFormatting sqref="I30">
    <cfRule type="cellIs" dxfId="80" priority="85" operator="equal">
      <formula>"NC"</formula>
    </cfRule>
    <cfRule type="cellIs" dxfId="79" priority="86" operator="equal">
      <formula>"CI"</formula>
    </cfRule>
    <cfRule type="cellIs" dxfId="78" priority="87" operator="equal">
      <formula>"C"</formula>
    </cfRule>
  </conditionalFormatting>
  <conditionalFormatting sqref="J35:L35">
    <cfRule type="cellIs" dxfId="77" priority="82" operator="between">
      <formula>0.7</formula>
      <formula>0.79</formula>
    </cfRule>
    <cfRule type="cellIs" dxfId="76" priority="83" operator="lessThan">
      <formula>0.7</formula>
    </cfRule>
    <cfRule type="cellIs" dxfId="75" priority="84" operator="greaterThan">
      <formula>0.79</formula>
    </cfRule>
  </conditionalFormatting>
  <conditionalFormatting sqref="I35">
    <cfRule type="cellIs" dxfId="74" priority="79" operator="equal">
      <formula>"NC"</formula>
    </cfRule>
    <cfRule type="cellIs" dxfId="73" priority="80" operator="equal">
      <formula>"CI"</formula>
    </cfRule>
    <cfRule type="cellIs" dxfId="72" priority="81" operator="equal">
      <formula>"C"</formula>
    </cfRule>
  </conditionalFormatting>
  <conditionalFormatting sqref="J24:L24">
    <cfRule type="cellIs" dxfId="71" priority="76" operator="between">
      <formula>0.7</formula>
      <formula>0.79</formula>
    </cfRule>
    <cfRule type="cellIs" dxfId="70" priority="77" operator="lessThan">
      <formula>0.7</formula>
    </cfRule>
    <cfRule type="cellIs" dxfId="69" priority="78" operator="greaterThan">
      <formula>0.79</formula>
    </cfRule>
  </conditionalFormatting>
  <conditionalFormatting sqref="I24">
    <cfRule type="cellIs" dxfId="68" priority="73" operator="equal">
      <formula>"NC"</formula>
    </cfRule>
    <cfRule type="cellIs" dxfId="67" priority="74" operator="equal">
      <formula>"CI"</formula>
    </cfRule>
    <cfRule type="cellIs" dxfId="66" priority="75" operator="equal">
      <formula>"C"</formula>
    </cfRule>
  </conditionalFormatting>
  <conditionalFormatting sqref="J34:L34">
    <cfRule type="cellIs" dxfId="65" priority="70" operator="between">
      <formula>0.7</formula>
      <formula>0.79</formula>
    </cfRule>
    <cfRule type="cellIs" dxfId="64" priority="71" operator="lessThan">
      <formula>0.7</formula>
    </cfRule>
    <cfRule type="cellIs" dxfId="63" priority="72" operator="greaterThan">
      <formula>0.79</formula>
    </cfRule>
  </conditionalFormatting>
  <conditionalFormatting sqref="I34">
    <cfRule type="cellIs" dxfId="62" priority="67" operator="equal">
      <formula>"NC"</formula>
    </cfRule>
    <cfRule type="cellIs" dxfId="61" priority="68" operator="equal">
      <formula>"CI"</formula>
    </cfRule>
    <cfRule type="cellIs" dxfId="60" priority="69" operator="equal">
      <formula>"C"</formula>
    </cfRule>
  </conditionalFormatting>
  <conditionalFormatting sqref="J40:L42">
    <cfRule type="cellIs" dxfId="59" priority="64" operator="between">
      <formula>0.7</formula>
      <formula>0.79</formula>
    </cfRule>
    <cfRule type="cellIs" dxfId="58" priority="65" operator="lessThan">
      <formula>0.7</formula>
    </cfRule>
    <cfRule type="cellIs" dxfId="57" priority="66" operator="greaterThan">
      <formula>0.79</formula>
    </cfRule>
  </conditionalFormatting>
  <conditionalFormatting sqref="I40:I42">
    <cfRule type="cellIs" dxfId="56" priority="61" operator="equal">
      <formula>"NC"</formula>
    </cfRule>
    <cfRule type="cellIs" dxfId="55" priority="62" operator="equal">
      <formula>"CI"</formula>
    </cfRule>
    <cfRule type="cellIs" dxfId="54" priority="63" operator="equal">
      <formula>"C"</formula>
    </cfRule>
  </conditionalFormatting>
  <conditionalFormatting sqref="J14:L14">
    <cfRule type="cellIs" dxfId="53" priority="52" operator="between">
      <formula>0.7</formula>
      <formula>0.79</formula>
    </cfRule>
    <cfRule type="cellIs" dxfId="52" priority="53" operator="lessThan">
      <formula>0.7</formula>
    </cfRule>
    <cfRule type="cellIs" dxfId="51" priority="54" operator="greaterThan">
      <formula>0.79</formula>
    </cfRule>
  </conditionalFormatting>
  <conditionalFormatting sqref="I14">
    <cfRule type="cellIs" dxfId="50" priority="49" operator="equal">
      <formula>"NC"</formula>
    </cfRule>
    <cfRule type="cellIs" dxfId="49" priority="50" operator="equal">
      <formula>"CI"</formula>
    </cfRule>
    <cfRule type="cellIs" dxfId="48" priority="51" operator="equal">
      <formula>"C"</formula>
    </cfRule>
  </conditionalFormatting>
  <conditionalFormatting sqref="J15:L15">
    <cfRule type="cellIs" dxfId="47" priority="46" operator="between">
      <formula>0.7</formula>
      <formula>0.79</formula>
    </cfRule>
    <cfRule type="cellIs" dxfId="46" priority="47" operator="lessThan">
      <formula>0.7</formula>
    </cfRule>
    <cfRule type="cellIs" dxfId="45" priority="48" operator="greaterThan">
      <formula>0.79</formula>
    </cfRule>
  </conditionalFormatting>
  <conditionalFormatting sqref="I15">
    <cfRule type="cellIs" dxfId="44" priority="43" operator="equal">
      <formula>"NC"</formula>
    </cfRule>
    <cfRule type="cellIs" dxfId="43" priority="44" operator="equal">
      <formula>"CI"</formula>
    </cfRule>
    <cfRule type="cellIs" dxfId="42" priority="45" operator="equal">
      <formula>"C"</formula>
    </cfRule>
  </conditionalFormatting>
  <conditionalFormatting sqref="J17:L17">
    <cfRule type="cellIs" dxfId="41" priority="40" operator="between">
      <formula>0.7</formula>
      <formula>0.79</formula>
    </cfRule>
    <cfRule type="cellIs" dxfId="40" priority="41" operator="lessThan">
      <formula>0.7</formula>
    </cfRule>
    <cfRule type="cellIs" dxfId="39" priority="42" operator="greaterThan">
      <formula>0.79</formula>
    </cfRule>
  </conditionalFormatting>
  <conditionalFormatting sqref="I17">
    <cfRule type="cellIs" dxfId="38" priority="37" operator="equal">
      <formula>"NC"</formula>
    </cfRule>
    <cfRule type="cellIs" dxfId="37" priority="38" operator="equal">
      <formula>"CI"</formula>
    </cfRule>
    <cfRule type="cellIs" dxfId="36" priority="39" operator="equal">
      <formula>"C"</formula>
    </cfRule>
  </conditionalFormatting>
  <conditionalFormatting sqref="J17:L17">
    <cfRule type="cellIs" dxfId="35" priority="34" operator="between">
      <formula>0.7</formula>
      <formula>0.79</formula>
    </cfRule>
    <cfRule type="cellIs" dxfId="34" priority="35" operator="lessThan">
      <formula>0.7</formula>
    </cfRule>
    <cfRule type="cellIs" dxfId="33" priority="36" operator="greaterThan">
      <formula>0.79</formula>
    </cfRule>
  </conditionalFormatting>
  <conditionalFormatting sqref="I17">
    <cfRule type="cellIs" dxfId="32" priority="31" operator="equal">
      <formula>"NC"</formula>
    </cfRule>
    <cfRule type="cellIs" dxfId="31" priority="32" operator="equal">
      <formula>"CI"</formula>
    </cfRule>
    <cfRule type="cellIs" dxfId="30" priority="33" operator="equal">
      <formula>"C"</formula>
    </cfRule>
  </conditionalFormatting>
  <conditionalFormatting sqref="J20:L20">
    <cfRule type="cellIs" dxfId="29" priority="28" operator="between">
      <formula>0.7</formula>
      <formula>0.79</formula>
    </cfRule>
    <cfRule type="cellIs" dxfId="28" priority="29" operator="lessThan">
      <formula>0.7</formula>
    </cfRule>
    <cfRule type="cellIs" dxfId="27" priority="30" operator="greaterThan">
      <formula>0.79</formula>
    </cfRule>
  </conditionalFormatting>
  <conditionalFormatting sqref="I20">
    <cfRule type="cellIs" dxfId="26" priority="25" operator="equal">
      <formula>"NC"</formula>
    </cfRule>
    <cfRule type="cellIs" dxfId="25" priority="26" operator="equal">
      <formula>"CI"</formula>
    </cfRule>
    <cfRule type="cellIs" dxfId="24" priority="27" operator="equal">
      <formula>"C"</formula>
    </cfRule>
  </conditionalFormatting>
  <conditionalFormatting sqref="J39:L39">
    <cfRule type="cellIs" dxfId="23" priority="22" operator="between">
      <formula>0.7</formula>
      <formula>0.79</formula>
    </cfRule>
    <cfRule type="cellIs" dxfId="22" priority="23" operator="lessThan">
      <formula>0.7</formula>
    </cfRule>
    <cfRule type="cellIs" dxfId="21" priority="24" operator="greaterThan">
      <formula>0.79</formula>
    </cfRule>
  </conditionalFormatting>
  <conditionalFormatting sqref="I39">
    <cfRule type="cellIs" dxfId="20" priority="19" operator="equal">
      <formula>"NC"</formula>
    </cfRule>
    <cfRule type="cellIs" dxfId="19" priority="20" operator="equal">
      <formula>"CI"</formula>
    </cfRule>
    <cfRule type="cellIs" dxfId="18" priority="21" operator="equal">
      <formula>"C"</formula>
    </cfRule>
  </conditionalFormatting>
  <conditionalFormatting sqref="J44:L44">
    <cfRule type="cellIs" dxfId="17" priority="16" operator="between">
      <formula>0.7</formula>
      <formula>0.79</formula>
    </cfRule>
    <cfRule type="cellIs" dxfId="16" priority="17" operator="lessThan">
      <formula>0.7</formula>
    </cfRule>
    <cfRule type="cellIs" dxfId="15" priority="18" operator="greaterThan">
      <formula>0.79</formula>
    </cfRule>
  </conditionalFormatting>
  <conditionalFormatting sqref="I44">
    <cfRule type="cellIs" dxfId="14" priority="13" operator="equal">
      <formula>"NC"</formula>
    </cfRule>
    <cfRule type="cellIs" dxfId="13" priority="14" operator="equal">
      <formula>"CI"</formula>
    </cfRule>
    <cfRule type="cellIs" dxfId="12" priority="15" operator="equal">
      <formula>"C"</formula>
    </cfRule>
  </conditionalFormatting>
  <conditionalFormatting sqref="J45:L45">
    <cfRule type="cellIs" dxfId="11" priority="10" operator="between">
      <formula>0.7</formula>
      <formula>0.79</formula>
    </cfRule>
    <cfRule type="cellIs" dxfId="10" priority="11" operator="lessThan">
      <formula>0.7</formula>
    </cfRule>
    <cfRule type="cellIs" dxfId="9" priority="12" operator="greaterThan">
      <formula>0.79</formula>
    </cfRule>
  </conditionalFormatting>
  <conditionalFormatting sqref="I45">
    <cfRule type="cellIs" dxfId="8" priority="7" operator="equal">
      <formula>"NC"</formula>
    </cfRule>
    <cfRule type="cellIs" dxfId="7" priority="8" operator="equal">
      <formula>"CI"</formula>
    </cfRule>
    <cfRule type="cellIs" dxfId="6" priority="9" operator="equal">
      <formula>"C"</formula>
    </cfRule>
  </conditionalFormatting>
  <conditionalFormatting sqref="J50:L51">
    <cfRule type="cellIs" dxfId="5" priority="4" operator="between">
      <formula>0.7</formula>
      <formula>0.79</formula>
    </cfRule>
    <cfRule type="cellIs" dxfId="4" priority="5" operator="lessThan">
      <formula>0.7</formula>
    </cfRule>
    <cfRule type="cellIs" dxfId="3" priority="6" operator="greaterThan">
      <formula>0.79</formula>
    </cfRule>
  </conditionalFormatting>
  <conditionalFormatting sqref="I50:I51">
    <cfRule type="cellIs" dxfId="2" priority="1" operator="equal">
      <formula>"NC"</formula>
    </cfRule>
    <cfRule type="cellIs" dxfId="1" priority="2" operator="equal">
      <formula>"CI"</formula>
    </cfRule>
    <cfRule type="cellIs" dxfId="0" priority="3" operator="equal">
      <formula>"C"</formula>
    </cfRule>
  </conditionalFormatting>
  <pageMargins left="0" right="0" top="0" bottom="0" header="0.31496062992125984" footer="0.31496062992125984"/>
  <pageSetup paperSize="9" scale="53" orientation="landscape" cellComments="asDisplayed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RBIT-ESA-PIR_ADO</vt:lpstr>
      <vt:lpstr>RBIT-ESA-EAE_ADO</vt:lpstr>
      <vt:lpstr>'RBIT-ESA-EAE_ADO'!Print_Area</vt:lpstr>
      <vt:lpstr>'RBIT-ESA-PIR_ADO'!Print_Area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DSF0247</dc:creator>
  <cp:lastModifiedBy>DSF0001</cp:lastModifiedBy>
  <cp:lastPrinted>2014-03-16T01:46:32Z</cp:lastPrinted>
  <dcterms:created xsi:type="dcterms:W3CDTF">2014-01-17T12:56:06Z</dcterms:created>
  <dcterms:modified xsi:type="dcterms:W3CDTF">2015-09-14T02:05:35Z</dcterms:modified>
</cp:coreProperties>
</file>